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510" yWindow="90" windowWidth="11460" windowHeight="10515"/>
  </bookViews>
  <sheets>
    <sheet name="거래명세서(출력)" sheetId="7" r:id="rId1"/>
    <sheet name="거래명세서(입력)" sheetId="1" r:id="rId2"/>
  </sheets>
  <calcPr calcId="125725" fullPrecision="0"/>
</workbook>
</file>

<file path=xl/calcChain.xml><?xml version="1.0" encoding="utf-8"?>
<calcChain xmlns="http://schemas.openxmlformats.org/spreadsheetml/2006/main">
  <c r="A53" i="7"/>
  <c r="B53"/>
  <c r="A14"/>
  <c r="B14"/>
  <c r="C12"/>
  <c r="A52"/>
  <c r="B52"/>
  <c r="A13"/>
  <c r="B13"/>
  <c r="B12"/>
  <c r="A12"/>
  <c r="B51"/>
  <c r="A51"/>
  <c r="P14"/>
  <c r="N14"/>
  <c r="I14"/>
  <c r="C14"/>
  <c r="I20" i="1"/>
  <c r="I21"/>
  <c r="U14" i="7" s="1"/>
  <c r="Z14" s="1"/>
  <c r="I22" i="1"/>
  <c r="I23"/>
  <c r="I24"/>
  <c r="I19"/>
  <c r="U15" i="7" l="1"/>
  <c r="U13"/>
  <c r="P12" l="1"/>
  <c r="I26" i="1" l="1"/>
  <c r="I27"/>
  <c r="I28"/>
  <c r="C13" i="7" l="1"/>
  <c r="N13" l="1"/>
  <c r="N12"/>
  <c r="U3" l="1"/>
  <c r="V3"/>
  <c r="W3"/>
  <c r="X3"/>
  <c r="Y3"/>
  <c r="Z3"/>
  <c r="AA3"/>
  <c r="AB3"/>
  <c r="AC3"/>
  <c r="AD3"/>
  <c r="AE3"/>
  <c r="AF3"/>
  <c r="U5"/>
  <c r="AC5"/>
  <c r="U7"/>
  <c r="U9"/>
  <c r="AB9"/>
  <c r="P13"/>
  <c r="N15"/>
  <c r="P15"/>
  <c r="N16"/>
  <c r="P16"/>
  <c r="N17"/>
  <c r="P17"/>
  <c r="N18"/>
  <c r="P18"/>
  <c r="U16"/>
  <c r="U17"/>
  <c r="U18"/>
  <c r="I29" i="1" l="1"/>
  <c r="I30"/>
  <c r="I31"/>
  <c r="I32"/>
  <c r="I33"/>
  <c r="I34"/>
  <c r="I35"/>
  <c r="I36"/>
  <c r="I37"/>
  <c r="I38"/>
  <c r="I39"/>
  <c r="I40"/>
  <c r="I41"/>
  <c r="C16" i="7" l="1"/>
  <c r="U12" l="1"/>
  <c r="Z12" s="1"/>
  <c r="I13" l="1"/>
  <c r="I12"/>
  <c r="E3"/>
  <c r="E42"/>
  <c r="U42"/>
  <c r="V42"/>
  <c r="W42"/>
  <c r="X42"/>
  <c r="Y42"/>
  <c r="Z42"/>
  <c r="AA42"/>
  <c r="AB42"/>
  <c r="AC42"/>
  <c r="AD42"/>
  <c r="AE42"/>
  <c r="AF42"/>
  <c r="E44"/>
  <c r="U44"/>
  <c r="AC44"/>
  <c r="E46"/>
  <c r="U46"/>
  <c r="U48"/>
  <c r="AB48"/>
  <c r="C51"/>
  <c r="I51"/>
  <c r="N51"/>
  <c r="P51"/>
  <c r="C52"/>
  <c r="I52"/>
  <c r="N52"/>
  <c r="P52"/>
  <c r="C53"/>
  <c r="I53"/>
  <c r="N53"/>
  <c r="P53"/>
  <c r="C54"/>
  <c r="I54"/>
  <c r="N54"/>
  <c r="P54"/>
  <c r="C55"/>
  <c r="I55"/>
  <c r="N55"/>
  <c r="P55"/>
  <c r="C56"/>
  <c r="I56"/>
  <c r="N56"/>
  <c r="P56"/>
  <c r="C57"/>
  <c r="I57"/>
  <c r="N57"/>
  <c r="P57"/>
  <c r="C58"/>
  <c r="I58"/>
  <c r="N58"/>
  <c r="P58"/>
  <c r="C59"/>
  <c r="I59"/>
  <c r="N59"/>
  <c r="P59"/>
  <c r="C60"/>
  <c r="C61"/>
  <c r="I61"/>
  <c r="N61"/>
  <c r="P61"/>
  <c r="C62"/>
  <c r="I62"/>
  <c r="N62"/>
  <c r="P62"/>
  <c r="C63"/>
  <c r="I63"/>
  <c r="N63"/>
  <c r="P63"/>
  <c r="C64"/>
  <c r="I64"/>
  <c r="N64"/>
  <c r="P64"/>
  <c r="C65"/>
  <c r="I65"/>
  <c r="N65"/>
  <c r="P65"/>
  <c r="C66"/>
  <c r="I66"/>
  <c r="N66"/>
  <c r="P66"/>
  <c r="C67"/>
  <c r="I67"/>
  <c r="N67"/>
  <c r="P67"/>
  <c r="C68"/>
  <c r="I68"/>
  <c r="N68"/>
  <c r="P68"/>
  <c r="C69"/>
  <c r="I69"/>
  <c r="N69"/>
  <c r="P69"/>
  <c r="C70"/>
  <c r="I70"/>
  <c r="N70"/>
  <c r="P70"/>
  <c r="C71"/>
  <c r="I71"/>
  <c r="N71"/>
  <c r="P71"/>
  <c r="C72"/>
  <c r="I72"/>
  <c r="N72"/>
  <c r="P72"/>
  <c r="C73"/>
  <c r="I73"/>
  <c r="N73"/>
  <c r="P73"/>
  <c r="V75"/>
  <c r="U52" l="1"/>
  <c r="U51"/>
  <c r="Z51" s="1"/>
  <c r="AB36"/>
  <c r="AB75" s="1"/>
  <c r="A2"/>
  <c r="A41" s="1"/>
  <c r="E7"/>
  <c r="E5"/>
  <c r="C15"/>
  <c r="C17"/>
  <c r="C18"/>
  <c r="C19"/>
  <c r="C20"/>
  <c r="C21"/>
  <c r="C22"/>
  <c r="C23"/>
  <c r="C24"/>
  <c r="C25"/>
  <c r="C26"/>
  <c r="C27"/>
  <c r="C28"/>
  <c r="C29"/>
  <c r="C30"/>
  <c r="C31"/>
  <c r="C32"/>
  <c r="I15"/>
  <c r="I16"/>
  <c r="I17"/>
  <c r="I18"/>
  <c r="I19"/>
  <c r="I20"/>
  <c r="I22"/>
  <c r="I23"/>
  <c r="I24"/>
  <c r="I25"/>
  <c r="I26"/>
  <c r="I27"/>
  <c r="I28"/>
  <c r="I29"/>
  <c r="I30"/>
  <c r="I31"/>
  <c r="I32"/>
  <c r="N19"/>
  <c r="N20"/>
  <c r="N22"/>
  <c r="N23"/>
  <c r="N24"/>
  <c r="N25"/>
  <c r="N26"/>
  <c r="N27"/>
  <c r="N28"/>
  <c r="N29"/>
  <c r="N30"/>
  <c r="N31"/>
  <c r="N32"/>
  <c r="U72"/>
  <c r="U64"/>
  <c r="U66"/>
  <c r="U68"/>
  <c r="U70"/>
  <c r="U54"/>
  <c r="U56"/>
  <c r="U58"/>
  <c r="U62"/>
  <c r="P24"/>
  <c r="P25"/>
  <c r="P26"/>
  <c r="P30"/>
  <c r="P19"/>
  <c r="P20"/>
  <c r="P22"/>
  <c r="P23"/>
  <c r="U73" l="1"/>
  <c r="U20"/>
  <c r="Z59" s="1"/>
  <c r="U59"/>
  <c r="U30"/>
  <c r="Z69" s="1"/>
  <c r="U69"/>
  <c r="U26"/>
  <c r="Z65" s="1"/>
  <c r="U65"/>
  <c r="U28"/>
  <c r="Z67" s="1"/>
  <c r="U67"/>
  <c r="U22"/>
  <c r="Z61" s="1"/>
  <c r="U61"/>
  <c r="U32"/>
  <c r="Z71" s="1"/>
  <c r="U71"/>
  <c r="Z57"/>
  <c r="U57"/>
  <c r="U55"/>
  <c r="U24"/>
  <c r="Z63" s="1"/>
  <c r="U63"/>
  <c r="U53"/>
  <c r="Z53" s="1"/>
  <c r="I42" i="1"/>
  <c r="U19" i="7"/>
  <c r="Z58" s="1"/>
  <c r="U23"/>
  <c r="Z62" s="1"/>
  <c r="U25"/>
  <c r="Z64" s="1"/>
  <c r="U27"/>
  <c r="Z66" s="1"/>
  <c r="U29"/>
  <c r="Z68" s="1"/>
  <c r="U31"/>
  <c r="Z70" s="1"/>
  <c r="Z72"/>
  <c r="Z73" l="1"/>
  <c r="Z74" s="1"/>
  <c r="J75" s="1"/>
  <c r="Z28"/>
  <c r="Z30"/>
  <c r="Z22"/>
  <c r="Z24"/>
  <c r="Z26"/>
  <c r="J36"/>
  <c r="U35"/>
  <c r="U74"/>
  <c r="C75" s="1"/>
  <c r="Z29"/>
  <c r="Z25"/>
  <c r="Z27"/>
  <c r="Z23"/>
  <c r="Z35" l="1"/>
  <c r="P75"/>
  <c r="C36"/>
  <c r="P36" s="1"/>
  <c r="E48" l="1"/>
  <c r="E9" l="1"/>
</calcChain>
</file>

<file path=xl/sharedStrings.xml><?xml version="1.0" encoding="utf-8"?>
<sst xmlns="http://schemas.openxmlformats.org/spreadsheetml/2006/main" count="136" uniqueCount="105">
  <si>
    <t>사업자등록번호</t>
    <phoneticPr fontId="2" type="noConversion"/>
  </si>
  <si>
    <t>공급받는자</t>
    <phoneticPr fontId="2" type="noConversion"/>
  </si>
  <si>
    <t>품목</t>
    <phoneticPr fontId="2" type="noConversion"/>
  </si>
  <si>
    <t>규격</t>
    <phoneticPr fontId="2" type="noConversion"/>
  </si>
  <si>
    <t>수량</t>
    <phoneticPr fontId="2" type="noConversion"/>
  </si>
  <si>
    <t>단가</t>
    <phoneticPr fontId="2" type="noConversion"/>
  </si>
  <si>
    <t>발행금액</t>
    <phoneticPr fontId="2" type="noConversion"/>
  </si>
  <si>
    <t>품목 1</t>
    <phoneticPr fontId="2" type="noConversion"/>
  </si>
  <si>
    <t>품목 2</t>
    <phoneticPr fontId="2" type="noConversion"/>
  </si>
  <si>
    <t>품목 3</t>
    <phoneticPr fontId="2" type="noConversion"/>
  </si>
  <si>
    <t>합계금액</t>
    <phoneticPr fontId="2" type="noConversion"/>
  </si>
  <si>
    <t>자료입력</t>
    <phoneticPr fontId="2" type="noConversion"/>
  </si>
  <si>
    <t>등록번호</t>
  </si>
  <si>
    <t>상     호</t>
  </si>
  <si>
    <t>성명</t>
  </si>
  <si>
    <t>(법인명)</t>
  </si>
  <si>
    <t>사 업 장</t>
  </si>
  <si>
    <t>주     소</t>
  </si>
  <si>
    <t>월</t>
  </si>
  <si>
    <t>일</t>
  </si>
  <si>
    <t>품          목</t>
  </si>
  <si>
    <t>비고</t>
  </si>
  <si>
    <t>전화번호</t>
    <phoneticPr fontId="2" type="noConversion"/>
  </si>
  <si>
    <t>팩스</t>
    <phoneticPr fontId="2" type="noConversion"/>
  </si>
  <si>
    <t>인수자</t>
    <phoneticPr fontId="2" type="noConversion"/>
  </si>
  <si>
    <t>품목 4</t>
  </si>
  <si>
    <t>품목 5</t>
  </si>
  <si>
    <t>품목 6</t>
  </si>
  <si>
    <t>품목 7</t>
  </si>
  <si>
    <t>품목 8</t>
  </si>
  <si>
    <t>품목 9</t>
  </si>
  <si>
    <t>품목 10</t>
  </si>
  <si>
    <t>품목 11</t>
  </si>
  <si>
    <t>품목 12</t>
  </si>
  <si>
    <t>품목 13</t>
  </si>
  <si>
    <t>품목 14</t>
  </si>
  <si>
    <t>품목 15</t>
  </si>
  <si>
    <t>품목 16</t>
  </si>
  <si>
    <t>품목 17</t>
  </si>
  <si>
    <t>품목 18</t>
  </si>
  <si>
    <t>품목 19</t>
  </si>
  <si>
    <t>품목 20</t>
  </si>
  <si>
    <t>품목 21</t>
  </si>
  <si>
    <t>거 래 일 자</t>
    <phoneticPr fontId="2" type="noConversion"/>
  </si>
  <si>
    <t>공급
가액</t>
    <phoneticPr fontId="2" type="noConversion"/>
  </si>
  <si>
    <t>세액</t>
    <phoneticPr fontId="2" type="noConversion"/>
  </si>
  <si>
    <t>합계
금액</t>
    <phoneticPr fontId="2" type="noConversion"/>
  </si>
  <si>
    <t>미수금</t>
    <phoneticPr fontId="2" type="noConversion"/>
  </si>
  <si>
    <t>거  래  명  세  표</t>
    <phoneticPr fontId="2" type="noConversion"/>
  </si>
  <si>
    <t>구    분</t>
    <phoneticPr fontId="2" type="noConversion"/>
  </si>
  <si>
    <t>공급자</t>
    <phoneticPr fontId="2" type="noConversion"/>
  </si>
  <si>
    <t>(세액은 발행금액의 10%로 자동계산되어 출력폼에 인쇄됩니다)</t>
    <phoneticPr fontId="2" type="noConversion"/>
  </si>
  <si>
    <t>작성일,일시</t>
    <phoneticPr fontId="2" type="noConversion"/>
  </si>
  <si>
    <t>품목 22</t>
    <phoneticPr fontId="2" type="noConversion"/>
  </si>
  <si>
    <t>품목 23</t>
    <phoneticPr fontId="2" type="noConversion"/>
  </si>
  <si>
    <t>대한민국 문서 서식 포탈 서비스 비즈폼 www.bizforms.co.kr</t>
    <phoneticPr fontId="2" type="noConversion"/>
  </si>
  <si>
    <t>본 문서에 대한 저작권은 비즈폼에 있습니다.</t>
    <phoneticPr fontId="2" type="noConversion"/>
  </si>
  <si>
    <t>대 표 자 성 명</t>
    <phoneticPr fontId="2" type="noConversion"/>
  </si>
  <si>
    <t>주             소</t>
    <phoneticPr fontId="2" type="noConversion"/>
  </si>
  <si>
    <t>전             화</t>
    <phoneticPr fontId="2" type="noConversion"/>
  </si>
  <si>
    <t>팩             스</t>
    <phoneticPr fontId="2" type="noConversion"/>
  </si>
  <si>
    <r>
      <t xml:space="preserve">상      </t>
    </r>
    <r>
      <rPr>
        <sz val="11"/>
        <rFont val="돋움"/>
        <family val="3"/>
        <charset val="129"/>
      </rPr>
      <t xml:space="preserve">    </t>
    </r>
    <r>
      <rPr>
        <sz val="11"/>
        <rFont val="돋움"/>
        <family val="3"/>
        <charset val="129"/>
      </rPr>
      <t xml:space="preserve">  호</t>
    </r>
    <phoneticPr fontId="2" type="noConversion"/>
  </si>
  <si>
    <t>상            호</t>
    <phoneticPr fontId="2" type="noConversion"/>
  </si>
  <si>
    <t>주            소</t>
    <phoneticPr fontId="2" type="noConversion"/>
  </si>
  <si>
    <t>전  화  번  호</t>
    <phoneticPr fontId="2" type="noConversion"/>
  </si>
  <si>
    <t>인    수    자</t>
    <phoneticPr fontId="2" type="noConversion"/>
  </si>
  <si>
    <t>미    수    금</t>
    <phoneticPr fontId="2" type="noConversion"/>
  </si>
  <si>
    <t>거 래 일 자</t>
    <phoneticPr fontId="2" type="noConversion"/>
  </si>
  <si>
    <t>거  래  명  세  표</t>
    <phoneticPr fontId="2" type="noConversion"/>
  </si>
  <si>
    <t>(공급받는자용)</t>
    <phoneticPr fontId="2" type="noConversion"/>
  </si>
  <si>
    <t>공급받는자</t>
    <phoneticPr fontId="2" type="noConversion"/>
  </si>
  <si>
    <t>상     호
(법인명)</t>
    <phoneticPr fontId="2" type="noConversion"/>
  </si>
  <si>
    <t>귀하</t>
    <phoneticPr fontId="2" type="noConversion"/>
  </si>
  <si>
    <t>공 급 자</t>
    <phoneticPr fontId="2" type="noConversion"/>
  </si>
  <si>
    <t>전화번호</t>
    <phoneticPr fontId="2" type="noConversion"/>
  </si>
  <si>
    <t>합계금액</t>
    <phoneticPr fontId="2" type="noConversion"/>
  </si>
  <si>
    <t>전   화</t>
    <phoneticPr fontId="2" type="noConversion"/>
  </si>
  <si>
    <t>규   격</t>
    <phoneticPr fontId="2" type="noConversion"/>
  </si>
  <si>
    <t>수 량</t>
    <phoneticPr fontId="2" type="noConversion"/>
  </si>
  <si>
    <t>단   가</t>
    <phoneticPr fontId="2" type="noConversion"/>
  </si>
  <si>
    <t>공 급 가 액</t>
    <phoneticPr fontId="2" type="noConversion"/>
  </si>
  <si>
    <t>세   액</t>
    <phoneticPr fontId="2" type="noConversion"/>
  </si>
  <si>
    <t>합        계</t>
    <phoneticPr fontId="2" type="noConversion"/>
  </si>
  <si>
    <t>(공 급 자 용)</t>
    <phoneticPr fontId="2" type="noConversion"/>
  </si>
  <si>
    <t>상     호
(법인명)</t>
    <phoneticPr fontId="2" type="noConversion"/>
  </si>
  <si>
    <t>귀하</t>
    <phoneticPr fontId="2" type="noConversion"/>
  </si>
  <si>
    <t>공 급 자</t>
    <phoneticPr fontId="2" type="noConversion"/>
  </si>
  <si>
    <t>거래명세서 서식을 확인하실 수 있습니다.(공급받는자용, 공급자용 2페이지)</t>
    <phoneticPr fontId="2" type="noConversion"/>
  </si>
  <si>
    <t xml:space="preserve">*  아래 입력란을 입력후 거래명세서(출력) 시트로 이동하시면 </t>
    <phoneticPr fontId="2" type="noConversion"/>
  </si>
  <si>
    <t>ea</t>
    <phoneticPr fontId="2" type="noConversion"/>
  </si>
  <si>
    <t xml:space="preserve"> </t>
    <phoneticPr fontId="2" type="noConversion"/>
  </si>
  <si>
    <t xml:space="preserve"> </t>
    <phoneticPr fontId="2" type="noConversion"/>
  </si>
  <si>
    <t>입금계좌:(주)멜론기프트 우리 1005-604-457066</t>
    <phoneticPr fontId="2" type="noConversion"/>
  </si>
  <si>
    <t>입금계좌:(주)멜론기프트 우리 1005-604-457066</t>
    <phoneticPr fontId="2" type="noConversion"/>
  </si>
  <si>
    <t xml:space="preserve"> 입금계좌: (주)멜론기프트 우리 1005-604-457066</t>
    <phoneticPr fontId="2" type="noConversion"/>
  </si>
  <si>
    <t>주식회사 멜론기프트</t>
    <phoneticPr fontId="2" type="noConversion"/>
  </si>
  <si>
    <t>김선균</t>
    <phoneticPr fontId="2" type="noConversion"/>
  </si>
  <si>
    <t>경기도 김포시 통진읍 원통로 21-21</t>
    <phoneticPr fontId="2" type="noConversion"/>
  </si>
  <si>
    <r>
      <t>0</t>
    </r>
    <r>
      <rPr>
        <sz val="11"/>
        <rFont val="돋움"/>
        <family val="3"/>
        <charset val="129"/>
      </rPr>
      <t>2-423-1953</t>
    </r>
    <phoneticPr fontId="2" type="noConversion"/>
  </si>
  <si>
    <t>0504-214-3288</t>
    <phoneticPr fontId="2" type="noConversion"/>
  </si>
  <si>
    <t>586-87-02726</t>
    <phoneticPr fontId="2" type="noConversion"/>
  </si>
  <si>
    <t>매입 택배비</t>
    <phoneticPr fontId="2" type="noConversion"/>
  </si>
  <si>
    <t>인쇄비</t>
    <phoneticPr fontId="2" type="noConversion"/>
  </si>
  <si>
    <t>비즈폼기프트</t>
    <phoneticPr fontId="2" type="noConversion"/>
  </si>
  <si>
    <t>모던 사각 백팩</t>
    <phoneticPr fontId="2" type="noConversion"/>
  </si>
</sst>
</file>

<file path=xl/styles.xml><?xml version="1.0" encoding="utf-8"?>
<styleSheet xmlns="http://schemas.openxmlformats.org/spreadsheetml/2006/main">
  <numFmts count="10">
    <numFmt numFmtId="41" formatCode="_-* #,##0_-;\-* #,##0_-;_-* &quot;-&quot;_-;_-@_-"/>
    <numFmt numFmtId="176" formatCode="#,##0_);[Red]\(#,##0\)"/>
    <numFmt numFmtId="177" formatCode="yyyy&quot;-&quot;m&quot;-&quot;d;@"/>
    <numFmt numFmtId="178" formatCode="#,##0_ "/>
    <numFmt numFmtId="179" formatCode="yyyy&quot;년&quot;\ m&quot;월&quot;\ d&quot;일&quot;"/>
    <numFmt numFmtId="180" formatCode="0_ "/>
    <numFmt numFmtId="181" formatCode="&quot;₩&quot;#,##0"/>
    <numFmt numFmtId="182" formatCode="#,##0;[Red]#,##0"/>
    <numFmt numFmtId="183" formatCode="0_ ;[Red]\-0\ "/>
    <numFmt numFmtId="184" formatCode="#,##0_ ;[Red]\-#,##0\ "/>
  </numFmts>
  <fonts count="2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color indexed="9"/>
      <name val="돋움"/>
      <family val="3"/>
      <charset val="129"/>
    </font>
    <font>
      <sz val="10"/>
      <name val="돋움"/>
      <family val="3"/>
      <charset val="129"/>
    </font>
    <font>
      <sz val="9"/>
      <color indexed="57"/>
      <name val="돋움"/>
      <family val="3"/>
      <charset val="129"/>
    </font>
    <font>
      <sz val="11"/>
      <name val="돋움"/>
      <family val="3"/>
      <charset val="129"/>
    </font>
    <font>
      <b/>
      <sz val="10"/>
      <name val="돋움"/>
      <family val="3"/>
      <charset val="129"/>
    </font>
    <font>
      <sz val="11"/>
      <color indexed="12"/>
      <name val="돋움"/>
      <family val="3"/>
      <charset val="129"/>
    </font>
    <font>
      <sz val="11"/>
      <name val="돋움"/>
      <family val="3"/>
      <charset val="129"/>
    </font>
    <font>
      <b/>
      <sz val="11"/>
      <color indexed="12"/>
      <name val="돋움"/>
      <family val="3"/>
      <charset val="129"/>
    </font>
    <font>
      <sz val="10"/>
      <color indexed="17"/>
      <name val="돋움"/>
      <family val="3"/>
      <charset val="129"/>
    </font>
    <font>
      <b/>
      <sz val="18"/>
      <color indexed="17"/>
      <name val="돋움"/>
      <family val="3"/>
      <charset val="129"/>
    </font>
    <font>
      <sz val="11"/>
      <color indexed="17"/>
      <name val="돋움"/>
      <family val="3"/>
      <charset val="129"/>
    </font>
    <font>
      <sz val="9"/>
      <color indexed="17"/>
      <name val="돋움"/>
      <family val="3"/>
      <charset val="129"/>
    </font>
    <font>
      <b/>
      <sz val="12"/>
      <color indexed="17"/>
      <name val="돋움"/>
      <family val="3"/>
      <charset val="129"/>
    </font>
    <font>
      <b/>
      <sz val="12"/>
      <name val="돋움"/>
      <family val="3"/>
      <charset val="129"/>
    </font>
    <font>
      <sz val="9"/>
      <name val="돋움"/>
      <family val="3"/>
      <charset val="129"/>
    </font>
    <font>
      <b/>
      <sz val="13"/>
      <name val="돋움"/>
      <family val="3"/>
      <charset val="129"/>
    </font>
    <font>
      <sz val="11"/>
      <name val="돋움"/>
      <family val="3"/>
      <charset val="129"/>
    </font>
    <font>
      <b/>
      <sz val="13"/>
      <color indexed="17"/>
      <name val="돋움"/>
      <family val="3"/>
      <charset val="129"/>
    </font>
    <font>
      <sz val="12"/>
      <name val="돋움"/>
      <family val="3"/>
      <charset val="129"/>
    </font>
    <font>
      <b/>
      <sz val="9"/>
      <color indexed="57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9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 style="hair">
        <color indexed="17"/>
      </right>
      <top style="medium">
        <color indexed="17"/>
      </top>
      <bottom style="medium">
        <color indexed="17"/>
      </bottom>
      <diagonal/>
    </border>
    <border>
      <left style="hair">
        <color indexed="17"/>
      </left>
      <right style="hair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17"/>
      </left>
      <right/>
      <top style="medium">
        <color indexed="17"/>
      </top>
      <bottom/>
      <diagonal/>
    </border>
    <border>
      <left/>
      <right style="hair">
        <color indexed="17"/>
      </right>
      <top style="medium">
        <color indexed="17"/>
      </top>
      <bottom/>
      <diagonal/>
    </border>
    <border>
      <left style="hair">
        <color indexed="17"/>
      </left>
      <right/>
      <top/>
      <bottom style="medium">
        <color indexed="17"/>
      </bottom>
      <diagonal/>
    </border>
    <border>
      <left/>
      <right style="hair">
        <color indexed="17"/>
      </right>
      <top/>
      <bottom style="medium">
        <color indexed="17"/>
      </bottom>
      <diagonal/>
    </border>
    <border>
      <left style="hair">
        <color indexed="17"/>
      </left>
      <right style="hair">
        <color indexed="17"/>
      </right>
      <top style="medium">
        <color indexed="17"/>
      </top>
      <bottom style="hair">
        <color indexed="17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 style="medium">
        <color indexed="17"/>
      </bottom>
      <diagonal/>
    </border>
    <border>
      <left style="hair">
        <color indexed="17"/>
      </left>
      <right style="hair">
        <color indexed="17"/>
      </right>
      <top style="medium">
        <color indexed="17"/>
      </top>
      <bottom/>
      <diagonal/>
    </border>
    <border>
      <left style="hair">
        <color indexed="17"/>
      </left>
      <right style="hair">
        <color indexed="17"/>
      </right>
      <top/>
      <bottom style="medium">
        <color indexed="17"/>
      </bottom>
      <diagonal/>
    </border>
    <border>
      <left style="medium">
        <color indexed="17"/>
      </left>
      <right style="hair">
        <color indexed="17"/>
      </right>
      <top style="medium">
        <color indexed="17"/>
      </top>
      <bottom style="hair">
        <color indexed="17"/>
      </bottom>
      <diagonal/>
    </border>
    <border>
      <left style="medium">
        <color indexed="17"/>
      </left>
      <right style="hair">
        <color indexed="17"/>
      </right>
      <top style="hair">
        <color indexed="17"/>
      </top>
      <bottom style="medium">
        <color indexed="17"/>
      </bottom>
      <diagonal/>
    </border>
    <border>
      <left style="hair">
        <color indexed="17"/>
      </left>
      <right/>
      <top style="medium">
        <color indexed="17"/>
      </top>
      <bottom style="medium">
        <color indexed="17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/>
      <right style="hair">
        <color indexed="17"/>
      </right>
      <top style="medium">
        <color indexed="17"/>
      </top>
      <bottom style="medium">
        <color indexed="17"/>
      </bottom>
      <diagonal/>
    </border>
    <border>
      <left style="hair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/>
      <right style="hair">
        <color indexed="17"/>
      </right>
      <top style="medium">
        <color indexed="17"/>
      </top>
      <bottom style="hair">
        <color indexed="17"/>
      </bottom>
      <diagonal/>
    </border>
    <border>
      <left/>
      <right style="hair">
        <color indexed="17"/>
      </right>
      <top style="hair">
        <color indexed="17"/>
      </top>
      <bottom style="hair">
        <color indexed="17"/>
      </bottom>
      <diagonal/>
    </border>
    <border>
      <left/>
      <right style="hair">
        <color indexed="17"/>
      </right>
      <top style="hair">
        <color indexed="17"/>
      </top>
      <bottom/>
      <diagonal/>
    </border>
    <border>
      <left style="hair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medium">
        <color indexed="17"/>
      </right>
      <top style="medium">
        <color indexed="17"/>
      </top>
      <bottom/>
      <diagonal/>
    </border>
    <border>
      <left style="hair">
        <color indexed="17"/>
      </left>
      <right style="medium">
        <color indexed="17"/>
      </right>
      <top/>
      <bottom style="hair">
        <color indexed="17"/>
      </bottom>
      <diagonal/>
    </border>
    <border>
      <left style="hair">
        <color indexed="17"/>
      </left>
      <right/>
      <top style="hair">
        <color indexed="17"/>
      </top>
      <bottom/>
      <diagonal/>
    </border>
    <border>
      <left/>
      <right/>
      <top style="hair">
        <color indexed="17"/>
      </top>
      <bottom/>
      <diagonal/>
    </border>
    <border>
      <left style="hair">
        <color indexed="17"/>
      </left>
      <right style="hair">
        <color indexed="17"/>
      </right>
      <top style="hair">
        <color indexed="17"/>
      </top>
      <bottom/>
      <diagonal/>
    </border>
    <border>
      <left style="hair">
        <color indexed="17"/>
      </left>
      <right/>
      <top/>
      <bottom style="hair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 style="hair">
        <color indexed="17"/>
      </right>
      <top/>
      <bottom style="hair">
        <color indexed="17"/>
      </bottom>
      <diagonal/>
    </border>
    <border>
      <left style="hair">
        <color indexed="17"/>
      </left>
      <right style="hair">
        <color indexed="17"/>
      </right>
      <top/>
      <bottom style="hair">
        <color indexed="17"/>
      </bottom>
      <diagonal/>
    </border>
    <border>
      <left style="medium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/>
      <right style="thin">
        <color indexed="17"/>
      </right>
      <top/>
      <bottom style="hair">
        <color indexed="17"/>
      </bottom>
      <diagonal/>
    </border>
    <border>
      <left style="medium">
        <color indexed="17"/>
      </left>
      <right/>
      <top style="medium">
        <color indexed="17"/>
      </top>
      <bottom style="hair">
        <color indexed="17"/>
      </bottom>
      <diagonal/>
    </border>
    <border>
      <left/>
      <right/>
      <top style="medium">
        <color indexed="17"/>
      </top>
      <bottom style="hair">
        <color indexed="17"/>
      </bottom>
      <diagonal/>
    </border>
    <border>
      <left/>
      <right/>
      <top/>
      <bottom style="medium">
        <color indexed="17"/>
      </bottom>
      <diagonal/>
    </border>
    <border>
      <left style="medium">
        <color indexed="17"/>
      </left>
      <right/>
      <top style="hair">
        <color indexed="17"/>
      </top>
      <bottom style="medium">
        <color indexed="17"/>
      </bottom>
      <diagonal/>
    </border>
    <border>
      <left/>
      <right/>
      <top style="hair">
        <color indexed="17"/>
      </top>
      <bottom style="medium">
        <color indexed="17"/>
      </bottom>
      <diagonal/>
    </border>
    <border>
      <left/>
      <right style="hair">
        <color indexed="17"/>
      </right>
      <top style="hair">
        <color indexed="17"/>
      </top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/>
      <right style="thin">
        <color indexed="17"/>
      </right>
      <top style="hair">
        <color indexed="17"/>
      </top>
      <bottom/>
      <diagonal/>
    </border>
    <border>
      <left style="hair">
        <color indexed="17"/>
      </left>
      <right style="thin">
        <color indexed="17"/>
      </right>
      <top style="hair">
        <color indexed="17"/>
      </top>
      <bottom style="hair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/>
      <right style="medium">
        <color indexed="17"/>
      </right>
      <top style="hair">
        <color indexed="17"/>
      </top>
      <bottom/>
      <diagonal/>
    </border>
    <border>
      <left/>
      <right style="medium">
        <color indexed="17"/>
      </right>
      <top/>
      <bottom style="hair">
        <color indexed="17"/>
      </bottom>
      <diagonal/>
    </border>
    <border>
      <left style="hair">
        <color indexed="17"/>
      </left>
      <right style="medium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medium">
        <color indexed="17"/>
      </right>
      <top style="hair">
        <color indexed="17"/>
      </top>
      <bottom/>
      <diagonal/>
    </border>
    <border>
      <left style="medium">
        <color indexed="17"/>
      </left>
      <right style="hair">
        <color indexed="17"/>
      </right>
      <top style="medium">
        <color indexed="17"/>
      </top>
      <bottom/>
      <diagonal/>
    </border>
    <border>
      <left style="hair">
        <color indexed="17"/>
      </left>
      <right/>
      <top style="hair">
        <color indexed="17"/>
      </top>
      <bottom style="medium">
        <color indexed="17"/>
      </bottom>
      <diagonal/>
    </border>
    <border>
      <left style="hair">
        <color indexed="17"/>
      </left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 style="medium">
        <color indexed="17"/>
      </right>
      <top style="hair">
        <color indexed="17"/>
      </top>
      <bottom style="medium">
        <color indexed="17"/>
      </bottom>
      <diagonal/>
    </border>
    <border>
      <left/>
      <right style="medium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/>
      <top style="medium">
        <color indexed="17"/>
      </top>
      <bottom style="hair">
        <color indexed="17"/>
      </bottom>
      <diagonal/>
    </border>
    <border>
      <left/>
      <right style="medium">
        <color indexed="17"/>
      </right>
      <top style="medium">
        <color indexed="17"/>
      </top>
      <bottom style="hair">
        <color indexed="17"/>
      </bottom>
      <diagonal/>
    </border>
    <border>
      <left/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hair">
        <color indexed="17"/>
      </right>
      <top style="medium">
        <color indexed="17"/>
      </top>
      <bottom/>
      <diagonal/>
    </border>
    <border>
      <left style="thin">
        <color indexed="17"/>
      </left>
      <right style="hair">
        <color indexed="17"/>
      </right>
      <top/>
      <bottom/>
      <diagonal/>
    </border>
    <border>
      <left style="thin">
        <color indexed="17"/>
      </left>
      <right style="hair">
        <color indexed="17"/>
      </right>
      <top/>
      <bottom style="medium">
        <color indexed="17"/>
      </bottom>
      <diagonal/>
    </border>
    <border>
      <left style="medium">
        <color indexed="17"/>
      </left>
      <right style="hair">
        <color indexed="17"/>
      </right>
      <top/>
      <bottom/>
      <diagonal/>
    </border>
    <border>
      <left style="medium">
        <color indexed="17"/>
      </left>
      <right style="hair">
        <color indexed="17"/>
      </right>
      <top/>
      <bottom style="medium">
        <color indexed="17"/>
      </bottom>
      <diagonal/>
    </border>
    <border>
      <left style="hair">
        <color indexed="17"/>
      </left>
      <right style="medium">
        <color indexed="17"/>
      </right>
      <top/>
      <bottom style="medium">
        <color indexed="17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3">
    <xf numFmtId="0" fontId="0" fillId="0" borderId="0" xfId="0">
      <alignment vertical="center"/>
    </xf>
    <xf numFmtId="176" fontId="10" fillId="2" borderId="1" xfId="0" applyNumberFormat="1" applyFont="1" applyFill="1" applyBorder="1" applyProtection="1">
      <alignment vertical="center"/>
    </xf>
    <xf numFmtId="176" fontId="3" fillId="2" borderId="2" xfId="0" applyNumberFormat="1" applyFont="1" applyFill="1" applyBorder="1" applyProtection="1">
      <alignment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7" fillId="0" borderId="0" xfId="0" applyFont="1" applyFill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1" fillId="0" borderId="0" xfId="0" applyFont="1" applyFill="1" applyProtection="1">
      <alignment vertical="center"/>
    </xf>
    <xf numFmtId="0" fontId="11" fillId="3" borderId="7" xfId="0" applyFont="1" applyFill="1" applyBorder="1" applyAlignment="1" applyProtection="1">
      <alignment horizontal="left" vertical="center"/>
    </xf>
    <xf numFmtId="0" fontId="1" fillId="3" borderId="8" xfId="0" applyFont="1" applyFill="1" applyBorder="1" applyProtection="1">
      <alignment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Protection="1">
      <alignment vertical="center"/>
    </xf>
    <xf numFmtId="0" fontId="11" fillId="3" borderId="10" xfId="0" applyFont="1" applyFill="1" applyBorder="1" applyAlignment="1" applyProtection="1">
      <alignment horizontal="left" vertical="center" indent="1"/>
    </xf>
    <xf numFmtId="0" fontId="1" fillId="3" borderId="11" xfId="0" applyFont="1" applyFill="1" applyBorder="1" applyProtection="1">
      <alignment vertical="center"/>
    </xf>
    <xf numFmtId="0" fontId="1" fillId="3" borderId="11" xfId="0" applyFont="1" applyFill="1" applyBorder="1" applyAlignment="1" applyProtection="1">
      <alignment horizontal="center" vertical="center"/>
    </xf>
    <xf numFmtId="0" fontId="1" fillId="3" borderId="12" xfId="0" applyFont="1" applyFill="1" applyBorder="1" applyProtection="1">
      <alignment vertical="center"/>
    </xf>
    <xf numFmtId="0" fontId="11" fillId="0" borderId="0" xfId="0" applyFont="1" applyFill="1" applyAlignment="1" applyProtection="1">
      <alignment horizontal="left" vertical="center" indent="1"/>
    </xf>
    <xf numFmtId="0" fontId="1" fillId="0" borderId="0" xfId="0" applyFont="1" applyFill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/>
    </xf>
    <xf numFmtId="0" fontId="7" fillId="4" borderId="14" xfId="0" applyFont="1" applyFill="1" applyBorder="1" applyAlignment="1" applyProtection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</xf>
    <xf numFmtId="0" fontId="7" fillId="4" borderId="16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Protection="1">
      <alignment vertical="center"/>
    </xf>
    <xf numFmtId="0" fontId="10" fillId="0" borderId="0" xfId="0" applyFont="1" applyFill="1" applyProtection="1">
      <alignment vertical="center"/>
    </xf>
    <xf numFmtId="0" fontId="10" fillId="0" borderId="0" xfId="0" applyFont="1" applyFill="1" applyAlignment="1" applyProtection="1">
      <alignment horizontal="center" vertical="center"/>
    </xf>
    <xf numFmtId="0" fontId="10" fillId="4" borderId="14" xfId="0" applyFont="1" applyFill="1" applyBorder="1" applyAlignment="1" applyProtection="1">
      <alignment horizontal="center" vertical="center"/>
    </xf>
    <xf numFmtId="0" fontId="10" fillId="4" borderId="15" xfId="0" applyFont="1" applyFill="1" applyBorder="1" applyAlignment="1" applyProtection="1">
      <alignment horizontal="center" vertical="center"/>
    </xf>
    <xf numFmtId="0" fontId="10" fillId="4" borderId="17" xfId="0" applyFont="1" applyFill="1" applyBorder="1" applyAlignment="1" applyProtection="1">
      <alignment horizontal="center" vertical="center"/>
    </xf>
    <xf numFmtId="0" fontId="10" fillId="4" borderId="17" xfId="0" applyFont="1" applyFill="1" applyBorder="1" applyAlignment="1" applyProtection="1">
      <alignment horizontal="distributed" vertical="center" indent="1"/>
    </xf>
    <xf numFmtId="0" fontId="10" fillId="4" borderId="1" xfId="0" applyFont="1" applyFill="1" applyBorder="1" applyAlignment="1" applyProtection="1">
      <alignment horizontal="distributed" vertical="center" indent="1"/>
    </xf>
    <xf numFmtId="176" fontId="10" fillId="0" borderId="17" xfId="0" applyNumberFormat="1" applyFont="1" applyFill="1" applyBorder="1" applyAlignment="1" applyProtection="1">
      <alignment horizontal="center" vertical="center"/>
    </xf>
    <xf numFmtId="176" fontId="10" fillId="0" borderId="17" xfId="0" applyNumberFormat="1" applyFont="1" applyFill="1" applyBorder="1" applyProtection="1">
      <alignment vertical="center"/>
    </xf>
    <xf numFmtId="0" fontId="10" fillId="4" borderId="18" xfId="0" applyFont="1" applyFill="1" applyBorder="1" applyAlignment="1" applyProtection="1">
      <alignment horizontal="center" vertical="center"/>
    </xf>
    <xf numFmtId="176" fontId="10" fillId="0" borderId="19" xfId="0" applyNumberFormat="1" applyFont="1" applyFill="1" applyBorder="1" applyAlignment="1" applyProtection="1">
      <alignment horizontal="center" vertical="center"/>
    </xf>
    <xf numFmtId="176" fontId="10" fillId="0" borderId="19" xfId="0" applyNumberFormat="1" applyFont="1" applyFill="1" applyBorder="1" applyProtection="1">
      <alignment vertical="center"/>
    </xf>
    <xf numFmtId="0" fontId="3" fillId="4" borderId="20" xfId="0" applyFont="1" applyFill="1" applyBorder="1" applyAlignment="1" applyProtection="1">
      <alignment horizontal="center" vertical="center"/>
    </xf>
    <xf numFmtId="176" fontId="3" fillId="4" borderId="21" xfId="0" applyNumberFormat="1" applyFont="1" applyFill="1" applyBorder="1" applyProtection="1">
      <alignment vertical="center"/>
    </xf>
    <xf numFmtId="176" fontId="3" fillId="4" borderId="2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center" vertical="center" wrapText="1"/>
    </xf>
    <xf numFmtId="178" fontId="7" fillId="0" borderId="0" xfId="0" applyNumberFormat="1" applyFont="1" applyFill="1" applyProtection="1">
      <alignment vertical="center"/>
    </xf>
    <xf numFmtId="178" fontId="7" fillId="0" borderId="0" xfId="0" applyNumberFormat="1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top" wrapText="1"/>
    </xf>
    <xf numFmtId="180" fontId="18" fillId="0" borderId="81" xfId="0" applyNumberFormat="1" applyFont="1" applyBorder="1" applyAlignment="1">
      <alignment horizontal="center" vertical="center" shrinkToFit="1"/>
    </xf>
    <xf numFmtId="180" fontId="18" fillId="0" borderId="43" xfId="0" applyNumberFormat="1" applyFont="1" applyBorder="1" applyAlignment="1">
      <alignment horizontal="center" vertical="center" shrinkToFit="1"/>
    </xf>
    <xf numFmtId="180" fontId="18" fillId="0" borderId="64" xfId="0" applyNumberFormat="1" applyFont="1" applyBorder="1" applyAlignment="1">
      <alignment horizontal="center" vertical="center" shrinkToFit="1"/>
    </xf>
    <xf numFmtId="180" fontId="18" fillId="0" borderId="54" xfId="0" applyNumberFormat="1" applyFont="1" applyBorder="1" applyAlignment="1">
      <alignment horizontal="center" vertical="center" shrinkToFit="1"/>
    </xf>
    <xf numFmtId="176" fontId="0" fillId="0" borderId="17" xfId="0" applyNumberFormat="1" applyFill="1" applyBorder="1" applyAlignment="1" applyProtection="1">
      <alignment horizontal="center" vertical="center"/>
    </xf>
    <xf numFmtId="3" fontId="7" fillId="0" borderId="0" xfId="0" applyNumberFormat="1" applyFont="1" applyFill="1" applyProtection="1">
      <alignment vertical="center"/>
    </xf>
    <xf numFmtId="0" fontId="0" fillId="0" borderId="0" xfId="0" applyFill="1" applyProtection="1">
      <alignment vertical="center"/>
    </xf>
    <xf numFmtId="183" fontId="10" fillId="0" borderId="0" xfId="0" applyNumberFormat="1" applyFont="1" applyFill="1" applyProtection="1">
      <alignment vertical="center"/>
    </xf>
    <xf numFmtId="176" fontId="0" fillId="0" borderId="17" xfId="0" applyNumberFormat="1" applyFont="1" applyFill="1" applyBorder="1" applyProtection="1">
      <alignment vertical="center"/>
    </xf>
    <xf numFmtId="176" fontId="0" fillId="2" borderId="1" xfId="0" applyNumberFormat="1" applyFont="1" applyFill="1" applyBorder="1" applyProtection="1">
      <alignment vertical="center"/>
    </xf>
    <xf numFmtId="0" fontId="5" fillId="0" borderId="83" xfId="0" applyFont="1" applyBorder="1" applyAlignment="1">
      <alignment horizontal="center" vertical="center" shrinkToFit="1"/>
    </xf>
    <xf numFmtId="0" fontId="5" fillId="0" borderId="84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178" fontId="5" fillId="0" borderId="83" xfId="0" applyNumberFormat="1" applyFont="1" applyBorder="1" applyAlignment="1">
      <alignment horizontal="center" vertical="center" shrinkToFit="1"/>
    </xf>
    <xf numFmtId="178" fontId="5" fillId="0" borderId="52" xfId="0" applyNumberFormat="1" applyFont="1" applyBorder="1" applyAlignment="1">
      <alignment horizontal="center" vertical="center" shrinkToFit="1"/>
    </xf>
    <xf numFmtId="176" fontId="5" fillId="0" borderId="83" xfId="0" applyNumberFormat="1" applyFont="1" applyBorder="1" applyAlignment="1">
      <alignment horizontal="right" vertical="center" shrinkToFit="1"/>
    </xf>
    <xf numFmtId="176" fontId="5" fillId="0" borderId="84" xfId="0" applyNumberFormat="1" applyFont="1" applyBorder="1" applyAlignment="1">
      <alignment horizontal="right" vertical="center" shrinkToFit="1"/>
    </xf>
    <xf numFmtId="176" fontId="5" fillId="0" borderId="52" xfId="0" applyNumberFormat="1" applyFont="1" applyBorder="1" applyAlignment="1">
      <alignment horizontal="right" vertical="center" shrinkToFit="1"/>
    </xf>
    <xf numFmtId="0" fontId="5" fillId="0" borderId="88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182" fontId="5" fillId="0" borderId="37" xfId="0" applyNumberFormat="1" applyFont="1" applyBorder="1" applyAlignment="1">
      <alignment horizontal="right" vertical="center" shrinkToFit="1"/>
    </xf>
    <xf numFmtId="182" fontId="5" fillId="0" borderId="3" xfId="0" applyNumberFormat="1" applyFont="1" applyBorder="1" applyAlignment="1">
      <alignment horizontal="right" vertical="center" shrinkToFit="1"/>
    </xf>
    <xf numFmtId="182" fontId="5" fillId="0" borderId="38" xfId="0" applyNumberFormat="1" applyFont="1" applyBorder="1" applyAlignment="1">
      <alignment horizontal="right" vertical="center" shrinkToFit="1"/>
    </xf>
    <xf numFmtId="182" fontId="5" fillId="0" borderId="39" xfId="0" applyNumberFormat="1" applyFont="1" applyBorder="1" applyAlignment="1">
      <alignment horizontal="right" vertical="center" shrinkToFit="1"/>
    </xf>
    <xf numFmtId="182" fontId="5" fillId="0" borderId="69" xfId="0" applyNumberFormat="1" applyFont="1" applyBorder="1" applyAlignment="1">
      <alignment horizontal="right" vertical="center" shrinkToFit="1"/>
    </xf>
    <xf numFmtId="182" fontId="5" fillId="0" borderId="40" xfId="0" applyNumberFormat="1" applyFont="1" applyBorder="1" applyAlignment="1">
      <alignment horizontal="right" vertical="center" shrinkToFit="1"/>
    </xf>
    <xf numFmtId="0" fontId="6" fillId="0" borderId="3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3" fontId="5" fillId="0" borderId="37" xfId="0" applyNumberFormat="1" applyFont="1" applyBorder="1" applyAlignment="1">
      <alignment horizontal="right" vertical="center" shrinkToFit="1"/>
    </xf>
    <xf numFmtId="3" fontId="5" fillId="0" borderId="3" xfId="0" applyNumberFormat="1" applyFont="1" applyBorder="1" applyAlignment="1">
      <alignment horizontal="right" vertical="center" shrinkToFit="1"/>
    </xf>
    <xf numFmtId="3" fontId="5" fillId="0" borderId="38" xfId="0" applyNumberFormat="1" applyFont="1" applyBorder="1" applyAlignment="1">
      <alignment horizontal="right" vertical="center" shrinkToFit="1"/>
    </xf>
    <xf numFmtId="3" fontId="5" fillId="0" borderId="39" xfId="0" applyNumberFormat="1" applyFont="1" applyBorder="1" applyAlignment="1">
      <alignment horizontal="right" vertical="center" shrinkToFit="1"/>
    </xf>
    <xf numFmtId="3" fontId="5" fillId="0" borderId="69" xfId="0" applyNumberFormat="1" applyFont="1" applyBorder="1" applyAlignment="1">
      <alignment horizontal="right" vertical="center" shrinkToFit="1"/>
    </xf>
    <xf numFmtId="3" fontId="5" fillId="0" borderId="40" xfId="0" applyNumberFormat="1" applyFont="1" applyBorder="1" applyAlignment="1">
      <alignment horizontal="right" vertical="center" shrinkToFit="1"/>
    </xf>
    <xf numFmtId="180" fontId="21" fillId="0" borderId="70" xfId="0" applyNumberFormat="1" applyFont="1" applyBorder="1" applyAlignment="1">
      <alignment horizontal="center" vertical="center" shrinkToFit="1"/>
    </xf>
    <xf numFmtId="180" fontId="21" fillId="0" borderId="71" xfId="0" applyNumberFormat="1" applyFont="1" applyBorder="1" applyAlignment="1">
      <alignment horizontal="center" vertical="center" shrinkToFit="1"/>
    </xf>
    <xf numFmtId="180" fontId="21" fillId="0" borderId="72" xfId="0" applyNumberFormat="1" applyFont="1" applyBorder="1" applyAlignment="1">
      <alignment horizontal="center" vertical="center" shrinkToFit="1"/>
    </xf>
    <xf numFmtId="176" fontId="8" fillId="0" borderId="82" xfId="0" applyNumberFormat="1" applyFont="1" applyBorder="1" applyAlignment="1">
      <alignment horizontal="right" vertical="center" shrinkToFit="1"/>
    </xf>
    <xf numFmtId="176" fontId="8" fillId="0" borderId="71" xfId="0" applyNumberFormat="1" applyFont="1" applyBorder="1" applyAlignment="1">
      <alignment horizontal="right" vertical="center" shrinkToFit="1"/>
    </xf>
    <xf numFmtId="176" fontId="8" fillId="0" borderId="72" xfId="0" applyNumberFormat="1" applyFont="1" applyBorder="1" applyAlignment="1">
      <alignment horizontal="right" vertical="center" shrinkToFit="1"/>
    </xf>
    <xf numFmtId="0" fontId="5" fillId="0" borderId="82" xfId="0" applyFont="1" applyBorder="1" applyAlignment="1">
      <alignment horizontal="center" vertical="center" shrinkToFit="1"/>
    </xf>
    <xf numFmtId="0" fontId="5" fillId="0" borderId="87" xfId="0" applyFont="1" applyBorder="1" applyAlignment="1">
      <alignment horizontal="center" vertical="center" shrinkToFit="1"/>
    </xf>
    <xf numFmtId="181" fontId="6" fillId="0" borderId="37" xfId="0" applyNumberFormat="1" applyFont="1" applyBorder="1" applyAlignment="1">
      <alignment vertical="center" wrapText="1"/>
    </xf>
    <xf numFmtId="181" fontId="6" fillId="0" borderId="38" xfId="0" applyNumberFormat="1" applyFont="1" applyBorder="1" applyAlignment="1">
      <alignment vertical="center" wrapText="1"/>
    </xf>
    <xf numFmtId="181" fontId="6" fillId="0" borderId="39" xfId="0" applyNumberFormat="1" applyFont="1" applyBorder="1" applyAlignment="1">
      <alignment vertical="center" wrapText="1"/>
    </xf>
    <xf numFmtId="181" fontId="6" fillId="0" borderId="40" xfId="0" applyNumberFormat="1" applyFont="1" applyBorder="1" applyAlignment="1">
      <alignment vertical="center" wrapText="1"/>
    </xf>
    <xf numFmtId="181" fontId="22" fillId="0" borderId="37" xfId="0" applyNumberFormat="1" applyFont="1" applyBorder="1" applyAlignment="1">
      <alignment horizontal="center" vertical="center" shrinkToFit="1"/>
    </xf>
    <xf numFmtId="181" fontId="22" fillId="0" borderId="3" xfId="0" applyNumberFormat="1" applyFont="1" applyBorder="1" applyAlignment="1">
      <alignment horizontal="center" vertical="center" shrinkToFit="1"/>
    </xf>
    <xf numFmtId="181" fontId="22" fillId="0" borderId="4" xfId="0" applyNumberFormat="1" applyFont="1" applyBorder="1" applyAlignment="1">
      <alignment horizontal="center" vertical="center" shrinkToFit="1"/>
    </xf>
    <xf numFmtId="181" fontId="22" fillId="0" borderId="39" xfId="0" applyNumberFormat="1" applyFont="1" applyBorder="1" applyAlignment="1">
      <alignment horizontal="center" vertical="center" shrinkToFit="1"/>
    </xf>
    <xf numFmtId="181" fontId="22" fillId="0" borderId="69" xfId="0" applyNumberFormat="1" applyFont="1" applyBorder="1" applyAlignment="1">
      <alignment horizontal="center" vertical="center" shrinkToFit="1"/>
    </xf>
    <xf numFmtId="181" fontId="22" fillId="0" borderId="73" xfId="0" applyNumberFormat="1" applyFont="1" applyBorder="1" applyAlignment="1">
      <alignment horizontal="center" vertical="center" shrinkToFit="1"/>
    </xf>
    <xf numFmtId="3" fontId="8" fillId="0" borderId="37" xfId="1" applyNumberFormat="1" applyFont="1" applyBorder="1" applyAlignment="1">
      <alignment horizontal="right" vertical="center" shrinkToFit="1"/>
    </xf>
    <xf numFmtId="3" fontId="8" fillId="0" borderId="3" xfId="1" applyNumberFormat="1" applyFont="1" applyBorder="1" applyAlignment="1">
      <alignment horizontal="right" vertical="center" shrinkToFit="1"/>
    </xf>
    <xf numFmtId="3" fontId="8" fillId="0" borderId="38" xfId="1" applyNumberFormat="1" applyFont="1" applyBorder="1" applyAlignment="1">
      <alignment horizontal="right" vertical="center" shrinkToFit="1"/>
    </xf>
    <xf numFmtId="3" fontId="8" fillId="0" borderId="39" xfId="1" applyNumberFormat="1" applyFont="1" applyBorder="1" applyAlignment="1">
      <alignment horizontal="right" vertical="center" shrinkToFit="1"/>
    </xf>
    <xf numFmtId="3" fontId="8" fillId="0" borderId="69" xfId="1" applyNumberFormat="1" applyFont="1" applyBorder="1" applyAlignment="1">
      <alignment horizontal="right" vertical="center" shrinkToFit="1"/>
    </xf>
    <xf numFmtId="3" fontId="8" fillId="0" borderId="40" xfId="1" applyNumberFormat="1" applyFont="1" applyBorder="1" applyAlignment="1">
      <alignment horizontal="right" vertical="center" shrinkToFit="1"/>
    </xf>
    <xf numFmtId="181" fontId="6" fillId="0" borderId="37" xfId="1" applyNumberFormat="1" applyFont="1" applyBorder="1" applyAlignment="1">
      <alignment horizontal="center" vertical="center" wrapText="1"/>
    </xf>
    <xf numFmtId="181" fontId="6" fillId="0" borderId="38" xfId="1" applyNumberFormat="1" applyFont="1" applyBorder="1" applyAlignment="1">
      <alignment horizontal="center" vertical="center" wrapText="1"/>
    </xf>
    <xf numFmtId="181" fontId="6" fillId="0" borderId="39" xfId="1" applyNumberFormat="1" applyFont="1" applyBorder="1" applyAlignment="1">
      <alignment horizontal="center" vertical="center" wrapText="1"/>
    </xf>
    <xf numFmtId="181" fontId="6" fillId="0" borderId="40" xfId="1" applyNumberFormat="1" applyFont="1" applyBorder="1" applyAlignment="1">
      <alignment horizontal="center" vertical="center" wrapText="1"/>
    </xf>
    <xf numFmtId="41" fontId="18" fillId="0" borderId="37" xfId="0" applyNumberFormat="1" applyFont="1" applyBorder="1" applyAlignment="1">
      <alignment horizontal="center" vertical="center" shrinkToFit="1"/>
    </xf>
    <xf numFmtId="41" fontId="18" fillId="0" borderId="3" xfId="0" applyNumberFormat="1" applyFont="1" applyBorder="1" applyAlignment="1">
      <alignment horizontal="center" vertical="center" shrinkToFit="1"/>
    </xf>
    <xf numFmtId="41" fontId="18" fillId="0" borderId="38" xfId="0" applyNumberFormat="1" applyFont="1" applyBorder="1" applyAlignment="1">
      <alignment horizontal="center" vertical="center" shrinkToFit="1"/>
    </xf>
    <xf numFmtId="41" fontId="18" fillId="0" borderId="39" xfId="0" applyNumberFormat="1" applyFont="1" applyBorder="1" applyAlignment="1">
      <alignment horizontal="center" vertical="center" shrinkToFit="1"/>
    </xf>
    <xf numFmtId="41" fontId="18" fillId="0" borderId="69" xfId="0" applyNumberFormat="1" applyFont="1" applyBorder="1" applyAlignment="1">
      <alignment horizontal="center" vertical="center" shrinkToFit="1"/>
    </xf>
    <xf numFmtId="41" fontId="18" fillId="0" borderId="40" xfId="0" applyNumberFormat="1" applyFont="1" applyBorder="1" applyAlignment="1">
      <alignment horizontal="center" vertical="center" shrinkToFit="1"/>
    </xf>
    <xf numFmtId="0" fontId="8" fillId="0" borderId="83" xfId="0" applyFont="1" applyBorder="1" applyAlignment="1">
      <alignment horizontal="left" vertical="center" shrinkToFit="1"/>
    </xf>
    <xf numFmtId="0" fontId="8" fillId="0" borderId="84" xfId="0" applyFont="1" applyBorder="1" applyAlignment="1">
      <alignment horizontal="left" vertical="center" shrinkToFit="1"/>
    </xf>
    <xf numFmtId="0" fontId="8" fillId="0" borderId="52" xfId="0" applyFont="1" applyBorder="1" applyAlignment="1">
      <alignment horizontal="left" vertical="center" shrinkToFit="1"/>
    </xf>
    <xf numFmtId="0" fontId="5" fillId="0" borderId="89" xfId="0" applyFont="1" applyBorder="1" applyAlignment="1">
      <alignment horizontal="center" vertical="center" shrinkToFit="1"/>
    </xf>
    <xf numFmtId="0" fontId="5" fillId="0" borderId="68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184" fontId="5" fillId="0" borderId="83" xfId="0" applyNumberFormat="1" applyFont="1" applyBorder="1" applyAlignment="1">
      <alignment horizontal="right" vertical="center" shrinkToFit="1"/>
    </xf>
    <xf numFmtId="184" fontId="5" fillId="0" borderId="84" xfId="0" applyNumberFormat="1" applyFont="1" applyBorder="1" applyAlignment="1">
      <alignment horizontal="right" vertical="center" shrinkToFit="1"/>
    </xf>
    <xf numFmtId="184" fontId="5" fillId="0" borderId="52" xfId="0" applyNumberFormat="1" applyFont="1" applyBorder="1" applyAlignment="1">
      <alignment horizontal="right" vertical="center" shrinkToFit="1"/>
    </xf>
    <xf numFmtId="178" fontId="5" fillId="0" borderId="89" xfId="0" applyNumberFormat="1" applyFont="1" applyBorder="1" applyAlignment="1">
      <alignment horizontal="center" vertical="center" shrinkToFit="1"/>
    </xf>
    <xf numFmtId="178" fontId="5" fillId="0" borderId="51" xfId="0" applyNumberFormat="1" applyFont="1" applyBorder="1" applyAlignment="1">
      <alignment horizontal="center" vertical="center" shrinkToFit="1"/>
    </xf>
    <xf numFmtId="176" fontId="5" fillId="0" borderId="89" xfId="0" applyNumberFormat="1" applyFont="1" applyBorder="1" applyAlignment="1">
      <alignment horizontal="right" vertical="center" shrinkToFit="1"/>
    </xf>
    <xf numFmtId="176" fontId="5" fillId="0" borderId="68" xfId="0" applyNumberFormat="1" applyFont="1" applyBorder="1" applyAlignment="1">
      <alignment horizontal="right" vertical="center" shrinkToFit="1"/>
    </xf>
    <xf numFmtId="176" fontId="5" fillId="0" borderId="51" xfId="0" applyNumberFormat="1" applyFont="1" applyBorder="1" applyAlignment="1">
      <alignment horizontal="right" vertical="center" shrinkToFit="1"/>
    </xf>
    <xf numFmtId="0" fontId="1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91" xfId="0" applyFont="1" applyBorder="1" applyAlignment="1">
      <alignment horizontal="center" vertical="center" wrapText="1"/>
    </xf>
    <xf numFmtId="0" fontId="14" fillId="0" borderId="92" xfId="0" applyFont="1" applyBorder="1" applyAlignment="1">
      <alignment horizontal="center" vertical="center" textRotation="255" wrapText="1"/>
    </xf>
    <xf numFmtId="0" fontId="14" fillId="0" borderId="93" xfId="0" applyFont="1" applyBorder="1" applyAlignment="1">
      <alignment horizontal="center" vertical="center" textRotation="255" wrapText="1"/>
    </xf>
    <xf numFmtId="0" fontId="14" fillId="0" borderId="94" xfId="0" applyFont="1" applyBorder="1" applyAlignment="1">
      <alignment horizontal="center" vertical="center" textRotation="255" wrapText="1"/>
    </xf>
    <xf numFmtId="0" fontId="15" fillId="0" borderId="3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77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78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181" fontId="19" fillId="0" borderId="57" xfId="0" applyNumberFormat="1" applyFont="1" applyBorder="1" applyAlignment="1">
      <alignment horizontal="right" vertical="center" shrinkToFit="1"/>
    </xf>
    <xf numFmtId="181" fontId="19" fillId="0" borderId="58" xfId="0" applyNumberFormat="1" applyFont="1" applyBorder="1" applyAlignment="1">
      <alignment horizontal="right" vertical="center" shrinkToFit="1"/>
    </xf>
    <xf numFmtId="181" fontId="19" fillId="0" borderId="74" xfId="0" applyNumberFormat="1" applyFont="1" applyBorder="1" applyAlignment="1">
      <alignment horizontal="right" vertical="center" shrinkToFit="1"/>
    </xf>
    <xf numFmtId="181" fontId="19" fillId="0" borderId="39" xfId="0" applyNumberFormat="1" applyFont="1" applyBorder="1" applyAlignment="1">
      <alignment horizontal="right" vertical="center" shrinkToFit="1"/>
    </xf>
    <xf numFmtId="181" fontId="19" fillId="0" borderId="69" xfId="0" applyNumberFormat="1" applyFont="1" applyBorder="1" applyAlignment="1">
      <alignment horizontal="right" vertical="center" shrinkToFit="1"/>
    </xf>
    <xf numFmtId="181" fontId="19" fillId="0" borderId="76" xfId="0" applyNumberFormat="1" applyFont="1" applyBorder="1" applyAlignment="1">
      <alignment horizontal="right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 shrinkToFit="1"/>
    </xf>
    <xf numFmtId="0" fontId="5" fillId="0" borderId="73" xfId="0" applyFont="1" applyBorder="1" applyAlignment="1">
      <alignment horizontal="center" vertical="center" shrinkToFit="1"/>
    </xf>
    <xf numFmtId="0" fontId="15" fillId="0" borderId="57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left" vertical="center" shrinkToFit="1"/>
    </xf>
    <xf numFmtId="0" fontId="5" fillId="0" borderId="58" xfId="0" applyFont="1" applyBorder="1" applyAlignment="1">
      <alignment horizontal="left" vertical="center" shrinkToFit="1"/>
    </xf>
    <xf numFmtId="0" fontId="5" fillId="0" borderId="74" xfId="0" applyFont="1" applyBorder="1" applyAlignment="1">
      <alignment horizontal="left" vertical="center" shrinkToFit="1"/>
    </xf>
    <xf numFmtId="0" fontId="5" fillId="0" borderId="60" xfId="0" applyFont="1" applyBorder="1" applyAlignment="1">
      <alignment horizontal="left" vertical="center" shrinkToFit="1"/>
    </xf>
    <xf numFmtId="0" fontId="5" fillId="0" borderId="61" xfId="0" applyFont="1" applyBorder="1" applyAlignment="1">
      <alignment horizontal="left" vertical="center" shrinkToFit="1"/>
    </xf>
    <xf numFmtId="0" fontId="5" fillId="0" borderId="66" xfId="0" applyFont="1" applyBorder="1" applyAlignment="1">
      <alignment horizontal="left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 textRotation="255" wrapText="1"/>
    </xf>
    <xf numFmtId="0" fontId="12" fillId="0" borderId="63" xfId="0" applyFont="1" applyBorder="1" applyAlignment="1">
      <alignment horizontal="center" vertical="center" textRotation="255" wrapText="1"/>
    </xf>
    <xf numFmtId="0" fontId="12" fillId="0" borderId="67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179" fontId="12" fillId="0" borderId="70" xfId="0" applyNumberFormat="1" applyFont="1" applyBorder="1" applyAlignment="1">
      <alignment horizontal="center" vertical="center" wrapText="1"/>
    </xf>
    <xf numFmtId="179" fontId="12" fillId="0" borderId="71" xfId="0" applyNumberFormat="1" applyFont="1" applyBorder="1" applyAlignment="1">
      <alignment horizontal="center" vertical="center" wrapText="1"/>
    </xf>
    <xf numFmtId="179" fontId="12" fillId="0" borderId="72" xfId="0" applyNumberFormat="1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18" fillId="0" borderId="57" xfId="0" applyFont="1" applyBorder="1" applyAlignment="1">
      <alignment horizontal="left" vertical="center" wrapText="1" shrinkToFit="1"/>
    </xf>
    <xf numFmtId="0" fontId="18" fillId="0" borderId="58" xfId="0" applyFont="1" applyBorder="1" applyAlignment="1">
      <alignment horizontal="left" vertical="center" wrapText="1" shrinkToFit="1"/>
    </xf>
    <xf numFmtId="0" fontId="18" fillId="0" borderId="77" xfId="0" applyFont="1" applyBorder="1" applyAlignment="1">
      <alignment horizontal="left" vertical="center" wrapText="1" shrinkToFit="1"/>
    </xf>
    <xf numFmtId="0" fontId="18" fillId="0" borderId="60" xfId="0" applyFont="1" applyBorder="1" applyAlignment="1">
      <alignment horizontal="left" vertical="center" wrapText="1" shrinkToFit="1"/>
    </xf>
    <xf numFmtId="0" fontId="18" fillId="0" borderId="61" xfId="0" applyFont="1" applyBorder="1" applyAlignment="1">
      <alignment horizontal="left" vertical="center" wrapText="1" shrinkToFit="1"/>
    </xf>
    <xf numFmtId="0" fontId="18" fillId="0" borderId="78" xfId="0" applyFont="1" applyBorder="1" applyAlignment="1">
      <alignment horizontal="left" vertical="center" wrapText="1" shrinkToFit="1"/>
    </xf>
    <xf numFmtId="0" fontId="12" fillId="0" borderId="69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4" fillId="0" borderId="81" xfId="0" applyFont="1" applyBorder="1" applyAlignment="1">
      <alignment horizontal="center" vertical="center" textRotation="255" wrapText="1"/>
    </xf>
    <xf numFmtId="0" fontId="14" fillId="0" borderId="95" xfId="0" applyFont="1" applyBorder="1" applyAlignment="1">
      <alignment horizontal="center" vertical="center" textRotation="255" wrapText="1"/>
    </xf>
    <xf numFmtId="0" fontId="14" fillId="0" borderId="96" xfId="0" applyFont="1" applyBorder="1" applyAlignment="1">
      <alignment horizontal="center" vertical="center" textRotation="255" wrapText="1"/>
    </xf>
    <xf numFmtId="0" fontId="3" fillId="0" borderId="3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shrinkToFit="1"/>
    </xf>
    <xf numFmtId="0" fontId="5" fillId="0" borderId="97" xfId="0" applyFont="1" applyBorder="1" applyAlignment="1">
      <alignment horizontal="center" vertical="center" shrinkToFit="1"/>
    </xf>
    <xf numFmtId="0" fontId="6" fillId="0" borderId="38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181" fontId="6" fillId="0" borderId="43" xfId="1" applyNumberFormat="1" applyFont="1" applyBorder="1" applyAlignment="1">
      <alignment horizontal="center" vertical="center" wrapText="1"/>
    </xf>
    <xf numFmtId="181" fontId="6" fillId="0" borderId="44" xfId="1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18" fillId="0" borderId="69" xfId="0" applyFont="1" applyBorder="1" applyAlignment="1">
      <alignment horizontal="center" vertical="center" shrinkToFit="1"/>
    </xf>
    <xf numFmtId="176" fontId="8" fillId="0" borderId="39" xfId="0" applyNumberFormat="1" applyFont="1" applyBorder="1" applyAlignment="1">
      <alignment horizontal="right" vertical="center" shrinkToFit="1"/>
    </xf>
    <xf numFmtId="176" fontId="8" fillId="0" borderId="69" xfId="0" applyNumberFormat="1" applyFont="1" applyBorder="1" applyAlignment="1">
      <alignment horizontal="right" vertical="center" shrinkToFit="1"/>
    </xf>
    <xf numFmtId="176" fontId="8" fillId="0" borderId="40" xfId="0" applyNumberFormat="1" applyFont="1" applyBorder="1" applyAlignment="1">
      <alignment horizontal="right" vertical="center" shrinkToFit="1"/>
    </xf>
    <xf numFmtId="180" fontId="21" fillId="0" borderId="86" xfId="0" applyNumberFormat="1" applyFont="1" applyBorder="1" applyAlignment="1">
      <alignment horizontal="center" vertical="center" shrinkToFit="1"/>
    </xf>
    <xf numFmtId="180" fontId="21" fillId="0" borderId="69" xfId="0" applyNumberFormat="1" applyFont="1" applyBorder="1" applyAlignment="1">
      <alignment horizontal="center" vertical="center" shrinkToFit="1"/>
    </xf>
    <xf numFmtId="180" fontId="21" fillId="0" borderId="40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shrinkToFit="1"/>
    </xf>
    <xf numFmtId="178" fontId="5" fillId="0" borderId="54" xfId="0" applyNumberFormat="1" applyFont="1" applyBorder="1" applyAlignment="1">
      <alignment horizontal="center" vertical="center" shrinkToFit="1"/>
    </xf>
    <xf numFmtId="176" fontId="5" fillId="0" borderId="54" xfId="0" applyNumberFormat="1" applyFont="1" applyBorder="1" applyAlignment="1">
      <alignment horizontal="right" vertical="center" shrinkToFit="1"/>
    </xf>
    <xf numFmtId="176" fontId="5" fillId="0" borderId="54" xfId="0" applyNumberFormat="1" applyFont="1" applyBorder="1" applyAlignment="1">
      <alignment horizontal="right" vertical="center" wrapText="1" shrinkToFit="1"/>
    </xf>
    <xf numFmtId="0" fontId="7" fillId="0" borderId="79" xfId="0" applyFont="1" applyBorder="1" applyAlignment="1">
      <alignment horizontal="center" vertical="center" shrinkToFit="1"/>
    </xf>
    <xf numFmtId="0" fontId="5" fillId="0" borderId="79" xfId="0" applyFont="1" applyBorder="1" applyAlignment="1">
      <alignment horizontal="center" vertical="center" shrinkToFit="1"/>
    </xf>
    <xf numFmtId="184" fontId="5" fillId="0" borderId="54" xfId="0" applyNumberFormat="1" applyFont="1" applyBorder="1" applyAlignment="1">
      <alignment horizontal="right" vertical="center" shrinkToFit="1"/>
    </xf>
    <xf numFmtId="0" fontId="15" fillId="0" borderId="54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textRotation="255" wrapText="1"/>
    </xf>
    <xf numFmtId="0" fontId="14" fillId="0" borderId="64" xfId="0" applyFont="1" applyBorder="1" applyAlignment="1">
      <alignment horizontal="center" vertical="center" textRotation="255" wrapText="1"/>
    </xf>
    <xf numFmtId="0" fontId="14" fillId="0" borderId="46" xfId="0" applyFont="1" applyBorder="1" applyAlignment="1">
      <alignment horizontal="center" vertical="center" textRotation="255" wrapText="1"/>
    </xf>
    <xf numFmtId="0" fontId="15" fillId="0" borderId="4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left" vertical="center" shrinkToFit="1"/>
    </xf>
    <xf numFmtId="0" fontId="5" fillId="0" borderId="75" xfId="0" applyFont="1" applyBorder="1" applyAlignment="1">
      <alignment horizontal="left" vertical="center" shrinkToFit="1"/>
    </xf>
    <xf numFmtId="0" fontId="14" fillId="0" borderId="51" xfId="0" applyFont="1" applyBorder="1" applyAlignment="1">
      <alignment horizontal="center" vertical="center" textRotation="255" wrapText="1"/>
    </xf>
    <xf numFmtId="0" fontId="14" fillId="0" borderId="52" xfId="0" applyFont="1" applyBorder="1" applyAlignment="1">
      <alignment horizontal="center" vertical="center" textRotation="255" wrapText="1"/>
    </xf>
    <xf numFmtId="0" fontId="14" fillId="0" borderId="53" xfId="0" applyFont="1" applyBorder="1" applyAlignment="1">
      <alignment horizontal="center" vertical="center" textRotation="255" wrapText="1"/>
    </xf>
    <xf numFmtId="0" fontId="15" fillId="0" borderId="63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 textRotation="255" wrapText="1"/>
    </xf>
    <xf numFmtId="0" fontId="15" fillId="0" borderId="4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10" fillId="0" borderId="17" xfId="0" applyFont="1" applyFill="1" applyBorder="1" applyAlignment="1" applyProtection="1">
      <alignment vertical="center"/>
    </xf>
    <xf numFmtId="178" fontId="4" fillId="0" borderId="0" xfId="0" applyNumberFormat="1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right" vertical="center"/>
    </xf>
    <xf numFmtId="0" fontId="3" fillId="4" borderId="21" xfId="0" applyFont="1" applyFill="1" applyBorder="1" applyAlignment="1" applyProtection="1">
      <alignment vertical="center"/>
    </xf>
    <xf numFmtId="0" fontId="10" fillId="0" borderId="22" xfId="0" applyFont="1" applyFill="1" applyBorder="1" applyAlignment="1" applyProtection="1">
      <alignment vertical="center"/>
    </xf>
    <xf numFmtId="0" fontId="10" fillId="0" borderId="23" xfId="0" applyFont="1" applyFill="1" applyBorder="1" applyAlignment="1" applyProtection="1">
      <alignment vertical="center"/>
    </xf>
    <xf numFmtId="0" fontId="10" fillId="0" borderId="24" xfId="0" applyFont="1" applyFill="1" applyBorder="1" applyAlignment="1" applyProtection="1">
      <alignment vertical="center"/>
    </xf>
    <xf numFmtId="0" fontId="10" fillId="0" borderId="25" xfId="0" applyFont="1" applyFill="1" applyBorder="1" applyAlignment="1" applyProtection="1">
      <alignment vertical="center"/>
    </xf>
    <xf numFmtId="0" fontId="10" fillId="0" borderId="26" xfId="0" applyFont="1" applyFill="1" applyBorder="1" applyAlignment="1" applyProtection="1">
      <alignment vertical="center"/>
    </xf>
    <xf numFmtId="0" fontId="10" fillId="0" borderId="27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177" fontId="0" fillId="0" borderId="17" xfId="0" applyNumberFormat="1" applyFill="1" applyBorder="1" applyAlignment="1" applyProtection="1">
      <alignment vertical="center"/>
    </xf>
    <xf numFmtId="0" fontId="0" fillId="0" borderId="17" xfId="0" applyFont="1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10" fillId="4" borderId="17" xfId="0" applyFont="1" applyFill="1" applyBorder="1" applyAlignment="1" applyProtection="1">
      <alignment horizontal="center" vertical="center"/>
    </xf>
    <xf numFmtId="177" fontId="0" fillId="0" borderId="22" xfId="0" applyNumberFormat="1" applyFill="1" applyBorder="1" applyAlignment="1" applyProtection="1">
      <alignment vertical="center" wrapText="1"/>
    </xf>
    <xf numFmtId="177" fontId="0" fillId="0" borderId="23" xfId="0" applyNumberFormat="1" applyFill="1" applyBorder="1" applyAlignment="1" applyProtection="1">
      <alignment vertical="center"/>
    </xf>
    <xf numFmtId="177" fontId="0" fillId="0" borderId="24" xfId="0" applyNumberFormat="1" applyFill="1" applyBorder="1" applyAlignment="1" applyProtection="1">
      <alignment vertical="center"/>
    </xf>
    <xf numFmtId="177" fontId="10" fillId="0" borderId="28" xfId="0" applyNumberFormat="1" applyFont="1" applyFill="1" applyBorder="1" applyAlignment="1" applyProtection="1">
      <alignment horizontal="center" vertical="center"/>
    </xf>
    <xf numFmtId="0" fontId="0" fillId="0" borderId="28" xfId="0" applyFill="1" applyBorder="1" applyAlignment="1" applyProtection="1">
      <alignment vertical="center"/>
    </xf>
    <xf numFmtId="0" fontId="1" fillId="0" borderId="28" xfId="0" applyFont="1" applyFill="1" applyBorder="1" applyAlignment="1" applyProtection="1">
      <alignment vertical="center"/>
    </xf>
    <xf numFmtId="0" fontId="1" fillId="0" borderId="29" xfId="0" applyFont="1" applyFill="1" applyBorder="1" applyAlignment="1" applyProtection="1">
      <alignment vertical="center"/>
    </xf>
    <xf numFmtId="0" fontId="1" fillId="0" borderId="17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0" fillId="0" borderId="30" xfId="0" applyFill="1" applyBorder="1" applyAlignment="1" applyProtection="1">
      <alignment vertical="center" wrapText="1"/>
    </xf>
    <xf numFmtId="0" fontId="1" fillId="0" borderId="30" xfId="0" applyFont="1" applyFill="1" applyBorder="1" applyAlignment="1" applyProtection="1">
      <alignment vertical="center" wrapText="1"/>
    </xf>
    <xf numFmtId="0" fontId="1" fillId="0" borderId="31" xfId="0" applyFont="1" applyFill="1" applyBorder="1" applyAlignment="1" applyProtection="1">
      <alignment vertical="center" wrapText="1"/>
    </xf>
    <xf numFmtId="0" fontId="10" fillId="0" borderId="32" xfId="0" applyFont="1" applyFill="1" applyBorder="1" applyAlignment="1" applyProtection="1">
      <alignment horizontal="center" vertical="center"/>
    </xf>
    <xf numFmtId="0" fontId="10" fillId="0" borderId="33" xfId="0" applyFont="1" applyFill="1" applyBorder="1" applyAlignment="1" applyProtection="1">
      <alignment horizontal="center" vertical="center"/>
    </xf>
    <xf numFmtId="0" fontId="10" fillId="0" borderId="34" xfId="0" applyFont="1" applyFill="1" applyBorder="1" applyAlignment="1" applyProtection="1">
      <alignment horizontal="center" vertical="center"/>
    </xf>
    <xf numFmtId="178" fontId="7" fillId="0" borderId="35" xfId="1" applyNumberFormat="1" applyFont="1" applyFill="1" applyBorder="1" applyAlignment="1" applyProtection="1">
      <alignment horizontal="center" vertical="center"/>
    </xf>
    <xf numFmtId="178" fontId="7" fillId="0" borderId="36" xfId="1" applyNumberFormat="1" applyFont="1" applyFill="1" applyBorder="1" applyAlignment="1" applyProtection="1">
      <alignment horizontal="center" vertical="center"/>
    </xf>
    <xf numFmtId="0" fontId="0" fillId="0" borderId="30" xfId="0" applyFill="1" applyBorder="1" applyAlignment="1" applyProtection="1">
      <alignment vertical="center"/>
    </xf>
    <xf numFmtId="0" fontId="1" fillId="0" borderId="31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48318</xdr:colOff>
      <xdr:row>0</xdr:row>
      <xdr:rowOff>0</xdr:rowOff>
    </xdr:from>
    <xdr:to>
      <xdr:col>32</xdr:col>
      <xdr:colOff>18357</xdr:colOff>
      <xdr:row>2</xdr:row>
      <xdr:rowOff>133351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49018" y="0"/>
          <a:ext cx="77013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 enableFormatConditionsCalculation="0">
    <tabColor indexed="57"/>
  </sheetPr>
  <dimension ref="A1:AI76"/>
  <sheetViews>
    <sheetView showGridLines="0" showZeros="0" tabSelected="1" zoomScaleNormal="100" workbookViewId="0">
      <selection activeCell="A53" sqref="A53:B53"/>
    </sheetView>
  </sheetViews>
  <sheetFormatPr defaultColWidth="2.33203125" defaultRowHeight="13.5" customHeight="1"/>
  <cols>
    <col min="1" max="16384" width="2.33203125" style="6"/>
  </cols>
  <sheetData>
    <row r="1" spans="1:32" ht="24.95" customHeight="1">
      <c r="A1" s="190" t="s">
        <v>67</v>
      </c>
      <c r="B1" s="191"/>
      <c r="C1" s="191"/>
      <c r="D1" s="191"/>
      <c r="E1" s="191"/>
      <c r="F1" s="192"/>
      <c r="G1" s="194" t="s">
        <v>68</v>
      </c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3"/>
      <c r="AB1" s="4"/>
      <c r="AC1" s="3"/>
      <c r="AD1" s="3"/>
      <c r="AE1" s="3"/>
      <c r="AF1" s="5"/>
    </row>
    <row r="2" spans="1:32" ht="24.95" customHeight="1" thickBot="1">
      <c r="A2" s="197">
        <f>'거래명세서(입력)'!C17</f>
        <v>45078</v>
      </c>
      <c r="B2" s="198"/>
      <c r="C2" s="198"/>
      <c r="D2" s="198"/>
      <c r="E2" s="198"/>
      <c r="F2" s="199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211" t="s">
        <v>69</v>
      </c>
      <c r="AB2" s="211"/>
      <c r="AC2" s="211"/>
      <c r="AD2" s="211"/>
      <c r="AE2" s="211"/>
      <c r="AF2" s="212"/>
    </row>
    <row r="3" spans="1:32" ht="13.5" customHeight="1">
      <c r="A3" s="256" t="s">
        <v>70</v>
      </c>
      <c r="B3" s="259" t="s">
        <v>71</v>
      </c>
      <c r="C3" s="259"/>
      <c r="D3" s="259"/>
      <c r="E3" s="260" t="str">
        <f>'거래명세서(입력)'!$H$8</f>
        <v>비즈폼기프트</v>
      </c>
      <c r="F3" s="261"/>
      <c r="G3" s="261"/>
      <c r="H3" s="261"/>
      <c r="I3" s="261"/>
      <c r="J3" s="261"/>
      <c r="K3" s="261"/>
      <c r="L3" s="261"/>
      <c r="M3" s="261"/>
      <c r="N3" s="261"/>
      <c r="O3" s="157" t="s">
        <v>72</v>
      </c>
      <c r="P3" s="158"/>
      <c r="Q3" s="266" t="s">
        <v>73</v>
      </c>
      <c r="R3" s="259" t="s">
        <v>12</v>
      </c>
      <c r="S3" s="259"/>
      <c r="T3" s="259"/>
      <c r="U3" s="155" t="str">
        <f>MID('거래명세서(입력)'!$C$9,1,1)</f>
        <v>5</v>
      </c>
      <c r="V3" s="155" t="str">
        <f>MID('거래명세서(입력)'!$C$9,2,1)</f>
        <v>8</v>
      </c>
      <c r="W3" s="155" t="str">
        <f>MID('거래명세서(입력)'!$C$9,3,1)</f>
        <v>6</v>
      </c>
      <c r="X3" s="155" t="str">
        <f>MID('거래명세서(입력)'!$C$9,4,1)</f>
        <v>-</v>
      </c>
      <c r="Y3" s="155" t="str">
        <f>MID('거래명세서(입력)'!$C$9,5,1)</f>
        <v>8</v>
      </c>
      <c r="Z3" s="155" t="str">
        <f>MID('거래명세서(입력)'!$C$9,6,1)</f>
        <v>7</v>
      </c>
      <c r="AA3" s="155" t="str">
        <f>MID('거래명세서(입력)'!$C$9,7,1)</f>
        <v>-</v>
      </c>
      <c r="AB3" s="155" t="str">
        <f>MID('거래명세서(입력)'!$C$9,8,1)</f>
        <v>0</v>
      </c>
      <c r="AC3" s="155" t="str">
        <f>MID('거래명세서(입력)'!$C$9,9,1)</f>
        <v>2</v>
      </c>
      <c r="AD3" s="155" t="str">
        <f>MID('거래명세서(입력)'!$C$9,10,1)</f>
        <v>7</v>
      </c>
      <c r="AE3" s="155" t="str">
        <f>MID('거래명세서(입력)'!$C$9,11,1)</f>
        <v>2</v>
      </c>
      <c r="AF3" s="146" t="str">
        <f>MID('거래명세서(입력)'!$C$9,12,1)</f>
        <v>6</v>
      </c>
    </row>
    <row r="4" spans="1:32" ht="13.5" customHeight="1">
      <c r="A4" s="257"/>
      <c r="B4" s="253"/>
      <c r="C4" s="253"/>
      <c r="D4" s="253"/>
      <c r="E4" s="262"/>
      <c r="F4" s="263"/>
      <c r="G4" s="263"/>
      <c r="H4" s="263"/>
      <c r="I4" s="263"/>
      <c r="J4" s="263"/>
      <c r="K4" s="263"/>
      <c r="L4" s="263"/>
      <c r="M4" s="263"/>
      <c r="N4" s="263"/>
      <c r="O4" s="159"/>
      <c r="P4" s="160"/>
      <c r="Q4" s="267"/>
      <c r="R4" s="253"/>
      <c r="S4" s="253"/>
      <c r="T4" s="253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47"/>
    </row>
    <row r="5" spans="1:32" ht="13.5" customHeight="1">
      <c r="A5" s="257"/>
      <c r="B5" s="173" t="s">
        <v>16</v>
      </c>
      <c r="C5" s="174"/>
      <c r="D5" s="175"/>
      <c r="E5" s="176">
        <f>'거래명세서(입력)'!$H$9</f>
        <v>0</v>
      </c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8"/>
      <c r="Q5" s="267"/>
      <c r="R5" s="254" t="s">
        <v>13</v>
      </c>
      <c r="S5" s="254"/>
      <c r="T5" s="254"/>
      <c r="U5" s="182" t="str">
        <f>'거래명세서(입력)'!$C$8</f>
        <v>주식회사 멜론기프트</v>
      </c>
      <c r="V5" s="183"/>
      <c r="W5" s="183"/>
      <c r="X5" s="183"/>
      <c r="Y5" s="183"/>
      <c r="Z5" s="183"/>
      <c r="AA5" s="184"/>
      <c r="AB5" s="275" t="s">
        <v>14</v>
      </c>
      <c r="AC5" s="149" t="str">
        <f>'거래명세서(입력)'!$C$10</f>
        <v>김선균</v>
      </c>
      <c r="AD5" s="150"/>
      <c r="AE5" s="150"/>
      <c r="AF5" s="151"/>
    </row>
    <row r="6" spans="1:32" ht="13.5" customHeight="1">
      <c r="A6" s="257"/>
      <c r="B6" s="143" t="s">
        <v>17</v>
      </c>
      <c r="C6" s="144"/>
      <c r="D6" s="145"/>
      <c r="E6" s="179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1"/>
      <c r="Q6" s="267"/>
      <c r="R6" s="269" t="s">
        <v>15</v>
      </c>
      <c r="S6" s="269"/>
      <c r="T6" s="269"/>
      <c r="U6" s="185"/>
      <c r="V6" s="186"/>
      <c r="W6" s="186"/>
      <c r="X6" s="186"/>
      <c r="Y6" s="186"/>
      <c r="Z6" s="186"/>
      <c r="AA6" s="187"/>
      <c r="AB6" s="275"/>
      <c r="AC6" s="152"/>
      <c r="AD6" s="153"/>
      <c r="AE6" s="153"/>
      <c r="AF6" s="154"/>
    </row>
    <row r="7" spans="1:32" ht="13.5" customHeight="1">
      <c r="A7" s="257"/>
      <c r="B7" s="220" t="s">
        <v>74</v>
      </c>
      <c r="C7" s="221"/>
      <c r="D7" s="222"/>
      <c r="E7" s="264">
        <f>'거래명세서(입력)'!$H$10</f>
        <v>0</v>
      </c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5"/>
      <c r="Q7" s="267"/>
      <c r="R7" s="254" t="s">
        <v>16</v>
      </c>
      <c r="S7" s="254"/>
      <c r="T7" s="254"/>
      <c r="U7" s="205" t="str">
        <f>'거래명세서(입력)'!$C$11</f>
        <v>경기도 김포시 통진읍 원통로 21-21</v>
      </c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7"/>
    </row>
    <row r="8" spans="1:32" ht="13.5" customHeight="1">
      <c r="A8" s="257"/>
      <c r="B8" s="223"/>
      <c r="C8" s="224"/>
      <c r="D8" s="225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5"/>
      <c r="Q8" s="267"/>
      <c r="R8" s="269" t="s">
        <v>17</v>
      </c>
      <c r="S8" s="269"/>
      <c r="T8" s="269"/>
      <c r="U8" s="208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10"/>
    </row>
    <row r="9" spans="1:32" ht="13.5" customHeight="1">
      <c r="A9" s="257"/>
      <c r="B9" s="253" t="s">
        <v>75</v>
      </c>
      <c r="C9" s="253"/>
      <c r="D9" s="253"/>
      <c r="E9" s="161">
        <f>$P$36</f>
        <v>683800</v>
      </c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3"/>
      <c r="Q9" s="267"/>
      <c r="R9" s="253" t="s">
        <v>76</v>
      </c>
      <c r="S9" s="253"/>
      <c r="T9" s="253"/>
      <c r="U9" s="246" t="str">
        <f>'거래명세서(입력)'!$C$12</f>
        <v>02-423-1953</v>
      </c>
      <c r="V9" s="246"/>
      <c r="W9" s="246"/>
      <c r="X9" s="246"/>
      <c r="Y9" s="246"/>
      <c r="Z9" s="246"/>
      <c r="AA9" s="213" t="s">
        <v>23</v>
      </c>
      <c r="AB9" s="246" t="str">
        <f>'거래명세서(입력)'!$C$13</f>
        <v>0504-214-3288</v>
      </c>
      <c r="AC9" s="246"/>
      <c r="AD9" s="246"/>
      <c r="AE9" s="246"/>
      <c r="AF9" s="251"/>
    </row>
    <row r="10" spans="1:32" ht="13.5" customHeight="1" thickBot="1">
      <c r="A10" s="258"/>
      <c r="B10" s="276"/>
      <c r="C10" s="276"/>
      <c r="D10" s="276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6"/>
      <c r="Q10" s="268"/>
      <c r="R10" s="254"/>
      <c r="S10" s="254"/>
      <c r="T10" s="254"/>
      <c r="U10" s="255"/>
      <c r="V10" s="255"/>
      <c r="W10" s="255"/>
      <c r="X10" s="255"/>
      <c r="Y10" s="255"/>
      <c r="Z10" s="255"/>
      <c r="AA10" s="214"/>
      <c r="AB10" s="255"/>
      <c r="AC10" s="255"/>
      <c r="AD10" s="255"/>
      <c r="AE10" s="255"/>
      <c r="AF10" s="274"/>
    </row>
    <row r="11" spans="1:32" ht="19.5" customHeight="1" thickBot="1">
      <c r="A11" s="7" t="s">
        <v>18</v>
      </c>
      <c r="B11" s="8" t="s">
        <v>19</v>
      </c>
      <c r="C11" s="133" t="s">
        <v>20</v>
      </c>
      <c r="D11" s="134"/>
      <c r="E11" s="134"/>
      <c r="F11" s="134"/>
      <c r="G11" s="134"/>
      <c r="H11" s="135"/>
      <c r="I11" s="133" t="s">
        <v>77</v>
      </c>
      <c r="J11" s="134"/>
      <c r="K11" s="134"/>
      <c r="L11" s="134"/>
      <c r="M11" s="135"/>
      <c r="N11" s="133" t="s">
        <v>78</v>
      </c>
      <c r="O11" s="271"/>
      <c r="P11" s="133" t="s">
        <v>79</v>
      </c>
      <c r="Q11" s="134"/>
      <c r="R11" s="134"/>
      <c r="S11" s="134"/>
      <c r="T11" s="135"/>
      <c r="U11" s="133" t="s">
        <v>80</v>
      </c>
      <c r="V11" s="134"/>
      <c r="W11" s="134"/>
      <c r="X11" s="134"/>
      <c r="Y11" s="135"/>
      <c r="Z11" s="133" t="s">
        <v>81</v>
      </c>
      <c r="AA11" s="270"/>
      <c r="AB11" s="270"/>
      <c r="AC11" s="270"/>
      <c r="AD11" s="271"/>
      <c r="AE11" s="272" t="s">
        <v>21</v>
      </c>
      <c r="AF11" s="273"/>
    </row>
    <row r="12" spans="1:32" ht="20.100000000000001" customHeight="1">
      <c r="A12" s="48">
        <f>IF(ISBLANK(#REF!),"",MONTH('거래명세서(입력)'!$C$17))</f>
        <v>6</v>
      </c>
      <c r="B12" s="49">
        <f>IF(ISBLANK(#REF!),"",DAY('거래명세서(입력)'!$C$17))</f>
        <v>1</v>
      </c>
      <c r="C12" s="246" t="str">
        <f>'거래명세서(입력)'!C19</f>
        <v>모던 사각 백팩</v>
      </c>
      <c r="D12" s="246"/>
      <c r="E12" s="246"/>
      <c r="F12" s="246"/>
      <c r="G12" s="246"/>
      <c r="H12" s="246"/>
      <c r="I12" s="246" t="str">
        <f>'거래명세서(입력)'!F19</f>
        <v>ea</v>
      </c>
      <c r="J12" s="246"/>
      <c r="K12" s="246"/>
      <c r="L12" s="246"/>
      <c r="M12" s="246"/>
      <c r="N12" s="247">
        <f>'거래명세서(입력)'!G19</f>
        <v>90</v>
      </c>
      <c r="O12" s="247"/>
      <c r="P12" s="248">
        <f>'거래명세서(입력)'!H19</f>
        <v>5700</v>
      </c>
      <c r="Q12" s="248"/>
      <c r="R12" s="248"/>
      <c r="S12" s="248"/>
      <c r="T12" s="248"/>
      <c r="U12" s="248">
        <f>'거래명세서(입력)'!I19</f>
        <v>513000</v>
      </c>
      <c r="V12" s="248"/>
      <c r="W12" s="248"/>
      <c r="X12" s="248"/>
      <c r="Y12" s="248"/>
      <c r="Z12" s="248">
        <f>U12/10</f>
        <v>51300</v>
      </c>
      <c r="AA12" s="248"/>
      <c r="AB12" s="248"/>
      <c r="AC12" s="248"/>
      <c r="AD12" s="248"/>
      <c r="AE12" s="246"/>
      <c r="AF12" s="250"/>
    </row>
    <row r="13" spans="1:32" ht="20.100000000000001" customHeight="1">
      <c r="A13" s="50">
        <f>IF(ISBLANK(#REF!),"",MONTH('거래명세서(입력)'!$C$17))</f>
        <v>6</v>
      </c>
      <c r="B13" s="51">
        <f>IF(ISBLANK(#REF!),"",DAY('거래명세서(입력)'!$C$17))</f>
        <v>1</v>
      </c>
      <c r="C13" s="246" t="str">
        <f>'거래명세서(입력)'!C20</f>
        <v>매입 택배비</v>
      </c>
      <c r="D13" s="246"/>
      <c r="E13" s="246"/>
      <c r="F13" s="246"/>
      <c r="G13" s="246"/>
      <c r="H13" s="246"/>
      <c r="I13" s="58" t="str">
        <f>'거래명세서(입력)'!F20</f>
        <v>ea</v>
      </c>
      <c r="J13" s="59"/>
      <c r="K13" s="59"/>
      <c r="L13" s="59"/>
      <c r="M13" s="60"/>
      <c r="N13" s="61">
        <f>'거래명세서(입력)'!G20</f>
        <v>9</v>
      </c>
      <c r="O13" s="62"/>
      <c r="P13" s="63">
        <f>'거래명세서(입력)'!H20</f>
        <v>3500</v>
      </c>
      <c r="Q13" s="64"/>
      <c r="R13" s="64"/>
      <c r="S13" s="64"/>
      <c r="T13" s="65"/>
      <c r="U13" s="248">
        <f>'거래명세서(입력)'!I20</f>
        <v>31500</v>
      </c>
      <c r="V13" s="248"/>
      <c r="W13" s="248"/>
      <c r="X13" s="248"/>
      <c r="Y13" s="248"/>
      <c r="Z13" s="248"/>
      <c r="AA13" s="248"/>
      <c r="AB13" s="248"/>
      <c r="AC13" s="248"/>
      <c r="AD13" s="248"/>
      <c r="AE13" s="58"/>
      <c r="AF13" s="66"/>
    </row>
    <row r="14" spans="1:32" ht="20.100000000000001" customHeight="1">
      <c r="A14" s="50">
        <f>IF(ISBLANK(#REF!),"",MONTH('거래명세서(입력)'!$C$17))</f>
        <v>6</v>
      </c>
      <c r="B14" s="51">
        <f>IF(ISBLANK(#REF!),"",DAY('거래명세서(입력)'!$C$17))</f>
        <v>1</v>
      </c>
      <c r="C14" s="246" t="str">
        <f>'거래명세서(입력)'!C21:E21</f>
        <v>인쇄비</v>
      </c>
      <c r="D14" s="246"/>
      <c r="E14" s="246"/>
      <c r="F14" s="246"/>
      <c r="G14" s="246"/>
      <c r="H14" s="246"/>
      <c r="I14" s="58" t="str">
        <f>'거래명세서(입력)'!F21</f>
        <v>ea</v>
      </c>
      <c r="J14" s="59"/>
      <c r="K14" s="59"/>
      <c r="L14" s="59"/>
      <c r="M14" s="60"/>
      <c r="N14" s="247">
        <f>'거래명세서(입력)'!G21</f>
        <v>1</v>
      </c>
      <c r="O14" s="247"/>
      <c r="P14" s="252">
        <f>'거래명세서(입력)'!H21</f>
        <v>80000</v>
      </c>
      <c r="Q14" s="252"/>
      <c r="R14" s="252"/>
      <c r="S14" s="252"/>
      <c r="T14" s="252"/>
      <c r="U14" s="252">
        <f>'거래명세서(입력)'!I21</f>
        <v>80000</v>
      </c>
      <c r="V14" s="252"/>
      <c r="W14" s="252"/>
      <c r="X14" s="252"/>
      <c r="Y14" s="252"/>
      <c r="Z14" s="248">
        <f>U14/10</f>
        <v>8000</v>
      </c>
      <c r="AA14" s="248"/>
      <c r="AB14" s="248"/>
      <c r="AC14" s="248"/>
      <c r="AD14" s="248"/>
      <c r="AE14" s="246"/>
      <c r="AF14" s="251"/>
    </row>
    <row r="15" spans="1:32" ht="20.100000000000001" customHeight="1">
      <c r="A15" s="50"/>
      <c r="B15" s="51"/>
      <c r="C15" s="246">
        <f>'거래명세서(입력)'!C22</f>
        <v>0</v>
      </c>
      <c r="D15" s="246"/>
      <c r="E15" s="246"/>
      <c r="F15" s="246"/>
      <c r="G15" s="246"/>
      <c r="H15" s="246"/>
      <c r="I15" s="246">
        <f>'거래명세서(입력)'!F22</f>
        <v>0</v>
      </c>
      <c r="J15" s="246"/>
      <c r="K15" s="246"/>
      <c r="L15" s="246"/>
      <c r="M15" s="246"/>
      <c r="N15" s="247">
        <f>'거래명세서(입력)'!G22</f>
        <v>0</v>
      </c>
      <c r="O15" s="247"/>
      <c r="P15" s="248">
        <f>'거래명세서(입력)'!H22</f>
        <v>0</v>
      </c>
      <c r="Q15" s="248"/>
      <c r="R15" s="248"/>
      <c r="S15" s="248"/>
      <c r="T15" s="248"/>
      <c r="U15" s="248">
        <f>'거래명세서(입력)'!I22</f>
        <v>0</v>
      </c>
      <c r="V15" s="248"/>
      <c r="W15" s="248"/>
      <c r="X15" s="248"/>
      <c r="Y15" s="248"/>
      <c r="Z15" s="248"/>
      <c r="AA15" s="248"/>
      <c r="AB15" s="248"/>
      <c r="AC15" s="248"/>
      <c r="AD15" s="248"/>
      <c r="AE15" s="246"/>
      <c r="AF15" s="250"/>
    </row>
    <row r="16" spans="1:32" ht="20.100000000000001" customHeight="1">
      <c r="A16" s="50"/>
      <c r="B16" s="51"/>
      <c r="C16" s="246">
        <f>'거래명세서(입력)'!C23</f>
        <v>0</v>
      </c>
      <c r="D16" s="246"/>
      <c r="E16" s="246"/>
      <c r="F16" s="246"/>
      <c r="G16" s="246"/>
      <c r="H16" s="246"/>
      <c r="I16" s="246">
        <f>'거래명세서(입력)'!F23</f>
        <v>0</v>
      </c>
      <c r="J16" s="246"/>
      <c r="K16" s="246"/>
      <c r="L16" s="246"/>
      <c r="M16" s="246"/>
      <c r="N16" s="247">
        <f>'거래명세서(입력)'!G23</f>
        <v>0</v>
      </c>
      <c r="O16" s="247"/>
      <c r="P16" s="248">
        <f>'거래명세서(입력)'!H23</f>
        <v>0</v>
      </c>
      <c r="Q16" s="248"/>
      <c r="R16" s="248"/>
      <c r="S16" s="248"/>
      <c r="T16" s="248"/>
      <c r="U16" s="248">
        <f>'거래명세서(입력)'!I23</f>
        <v>0</v>
      </c>
      <c r="V16" s="248"/>
      <c r="W16" s="248"/>
      <c r="X16" s="248"/>
      <c r="Y16" s="248"/>
      <c r="Z16" s="248"/>
      <c r="AA16" s="248"/>
      <c r="AB16" s="248"/>
      <c r="AC16" s="248"/>
      <c r="AD16" s="248"/>
      <c r="AE16" s="246"/>
      <c r="AF16" s="250"/>
    </row>
    <row r="17" spans="1:35" ht="20.100000000000001" customHeight="1">
      <c r="A17" s="50"/>
      <c r="B17" s="51"/>
      <c r="C17" s="246">
        <f>'거래명세서(입력)'!C24</f>
        <v>0</v>
      </c>
      <c r="D17" s="246"/>
      <c r="E17" s="246"/>
      <c r="F17" s="246"/>
      <c r="G17" s="246"/>
      <c r="H17" s="246"/>
      <c r="I17" s="246">
        <f>'거래명세서(입력)'!F24</f>
        <v>0</v>
      </c>
      <c r="J17" s="246"/>
      <c r="K17" s="246"/>
      <c r="L17" s="246"/>
      <c r="M17" s="246"/>
      <c r="N17" s="247">
        <f>'거래명세서(입력)'!G24</f>
        <v>0</v>
      </c>
      <c r="O17" s="247"/>
      <c r="P17" s="248">
        <f>'거래명세서(입력)'!H24</f>
        <v>0</v>
      </c>
      <c r="Q17" s="248"/>
      <c r="R17" s="248"/>
      <c r="S17" s="248"/>
      <c r="T17" s="248"/>
      <c r="U17" s="248">
        <f>'거래명세서(입력)'!I24</f>
        <v>0</v>
      </c>
      <c r="V17" s="248"/>
      <c r="W17" s="248"/>
      <c r="X17" s="248"/>
      <c r="Y17" s="248"/>
      <c r="Z17" s="248"/>
      <c r="AA17" s="248"/>
      <c r="AB17" s="248"/>
      <c r="AC17" s="248"/>
      <c r="AD17" s="248"/>
      <c r="AE17" s="246"/>
      <c r="AF17" s="250"/>
    </row>
    <row r="18" spans="1:35" ht="20.100000000000001" customHeight="1">
      <c r="A18" s="50"/>
      <c r="B18" s="51"/>
      <c r="C18" s="246">
        <f>'거래명세서(입력)'!C25</f>
        <v>0</v>
      </c>
      <c r="D18" s="246"/>
      <c r="E18" s="246"/>
      <c r="F18" s="246"/>
      <c r="G18" s="246"/>
      <c r="H18" s="246"/>
      <c r="I18" s="246">
        <f>'거래명세서(입력)'!F25</f>
        <v>0</v>
      </c>
      <c r="J18" s="246"/>
      <c r="K18" s="246"/>
      <c r="L18" s="246"/>
      <c r="M18" s="246"/>
      <c r="N18" s="247">
        <f>'거래명세서(입력)'!G25</f>
        <v>0</v>
      </c>
      <c r="O18" s="247"/>
      <c r="P18" s="248">
        <f>'거래명세서(입력)'!H25</f>
        <v>0</v>
      </c>
      <c r="Q18" s="248"/>
      <c r="R18" s="248"/>
      <c r="S18" s="248"/>
      <c r="T18" s="248"/>
      <c r="U18" s="248">
        <f>'거래명세서(입력)'!I25</f>
        <v>0</v>
      </c>
      <c r="V18" s="248"/>
      <c r="W18" s="248"/>
      <c r="X18" s="248"/>
      <c r="Y18" s="248"/>
      <c r="Z18" s="248"/>
      <c r="AA18" s="248"/>
      <c r="AB18" s="248"/>
      <c r="AC18" s="248"/>
      <c r="AD18" s="248"/>
      <c r="AE18" s="246"/>
      <c r="AF18" s="250"/>
    </row>
    <row r="19" spans="1:35" ht="20.100000000000001" customHeight="1">
      <c r="A19" s="50"/>
      <c r="B19" s="51"/>
      <c r="C19" s="246">
        <f>'거래명세서(입력)'!C26</f>
        <v>0</v>
      </c>
      <c r="D19" s="246"/>
      <c r="E19" s="246"/>
      <c r="F19" s="246"/>
      <c r="G19" s="246"/>
      <c r="H19" s="246"/>
      <c r="I19" s="246">
        <f>'거래명세서(입력)'!F26</f>
        <v>0</v>
      </c>
      <c r="J19" s="246"/>
      <c r="K19" s="246"/>
      <c r="L19" s="246"/>
      <c r="M19" s="246"/>
      <c r="N19" s="247">
        <f>'거래명세서(입력)'!G26</f>
        <v>0</v>
      </c>
      <c r="O19" s="247"/>
      <c r="P19" s="248">
        <f>'거래명세서(입력)'!H26</f>
        <v>0</v>
      </c>
      <c r="Q19" s="248"/>
      <c r="R19" s="248"/>
      <c r="S19" s="248"/>
      <c r="T19" s="248"/>
      <c r="U19" s="248">
        <f>'거래명세서(입력)'!I26</f>
        <v>0</v>
      </c>
      <c r="V19" s="248"/>
      <c r="W19" s="248"/>
      <c r="X19" s="248"/>
      <c r="Y19" s="248"/>
      <c r="Z19" s="248">
        <v>0</v>
      </c>
      <c r="AA19" s="248"/>
      <c r="AB19" s="248"/>
      <c r="AC19" s="248"/>
      <c r="AD19" s="248"/>
      <c r="AE19" s="246"/>
      <c r="AF19" s="250"/>
    </row>
    <row r="20" spans="1:35" ht="20.100000000000001" customHeight="1">
      <c r="A20" s="50"/>
      <c r="B20" s="51"/>
      <c r="C20" s="246">
        <f>'거래명세서(입력)'!C27</f>
        <v>0</v>
      </c>
      <c r="D20" s="246"/>
      <c r="E20" s="246"/>
      <c r="F20" s="246"/>
      <c r="G20" s="246"/>
      <c r="H20" s="246"/>
      <c r="I20" s="246">
        <f>'거래명세서(입력)'!F27</f>
        <v>0</v>
      </c>
      <c r="J20" s="246"/>
      <c r="K20" s="246"/>
      <c r="L20" s="246"/>
      <c r="M20" s="246"/>
      <c r="N20" s="247">
        <f>'거래명세서(입력)'!G27</f>
        <v>0</v>
      </c>
      <c r="O20" s="247"/>
      <c r="P20" s="248">
        <f>'거래명세서(입력)'!H27</f>
        <v>0</v>
      </c>
      <c r="Q20" s="248"/>
      <c r="R20" s="248"/>
      <c r="S20" s="248"/>
      <c r="T20" s="248"/>
      <c r="U20" s="248">
        <f>'거래명세서(입력)'!I27</f>
        <v>0</v>
      </c>
      <c r="V20" s="248"/>
      <c r="W20" s="248"/>
      <c r="X20" s="248"/>
      <c r="Y20" s="248"/>
      <c r="Z20" s="248"/>
      <c r="AA20" s="248"/>
      <c r="AB20" s="248"/>
      <c r="AC20" s="248"/>
      <c r="AD20" s="248"/>
      <c r="AE20" s="246"/>
      <c r="AF20" s="250"/>
    </row>
    <row r="21" spans="1:35" ht="20.100000000000001" customHeight="1">
      <c r="A21" s="50"/>
      <c r="B21" s="51"/>
      <c r="C21" s="119" t="str">
        <f>'거래명세서(입력)'!C28</f>
        <v>입금계좌:(주)멜론기프트 우리 1005-604-457066</v>
      </c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1"/>
      <c r="AE21" s="246"/>
      <c r="AF21" s="251"/>
    </row>
    <row r="22" spans="1:35" ht="20.100000000000001" customHeight="1">
      <c r="A22" s="50"/>
      <c r="B22" s="51"/>
      <c r="C22" s="246">
        <f>'거래명세서(입력)'!C29</f>
        <v>0</v>
      </c>
      <c r="D22" s="246"/>
      <c r="E22" s="246"/>
      <c r="F22" s="246"/>
      <c r="G22" s="246"/>
      <c r="H22" s="246"/>
      <c r="I22" s="246">
        <f>'거래명세서(입력)'!F29</f>
        <v>0</v>
      </c>
      <c r="J22" s="246"/>
      <c r="K22" s="246"/>
      <c r="L22" s="246"/>
      <c r="M22" s="246"/>
      <c r="N22" s="247">
        <f>'거래명세서(입력)'!G29</f>
        <v>0</v>
      </c>
      <c r="O22" s="247"/>
      <c r="P22" s="248">
        <f>'거래명세서(입력)'!H29</f>
        <v>0</v>
      </c>
      <c r="Q22" s="248"/>
      <c r="R22" s="248"/>
      <c r="S22" s="248"/>
      <c r="T22" s="248"/>
      <c r="U22" s="248">
        <f>'거래명세서(입력)'!I29</f>
        <v>0</v>
      </c>
      <c r="V22" s="248"/>
      <c r="W22" s="248"/>
      <c r="X22" s="248"/>
      <c r="Y22" s="248"/>
      <c r="Z22" s="248">
        <f t="shared" ref="Z22:Z30" si="0">U22*10%</f>
        <v>0</v>
      </c>
      <c r="AA22" s="248"/>
      <c r="AB22" s="248"/>
      <c r="AC22" s="248"/>
      <c r="AD22" s="248"/>
      <c r="AE22" s="246"/>
      <c r="AF22" s="250"/>
    </row>
    <row r="23" spans="1:35" ht="20.100000000000001" customHeight="1">
      <c r="A23" s="50"/>
      <c r="B23" s="51"/>
      <c r="C23" s="246">
        <f>'거래명세서(입력)'!C30</f>
        <v>0</v>
      </c>
      <c r="D23" s="246"/>
      <c r="E23" s="246"/>
      <c r="F23" s="246"/>
      <c r="G23" s="246"/>
      <c r="H23" s="246"/>
      <c r="I23" s="246">
        <f>'거래명세서(입력)'!F30</f>
        <v>0</v>
      </c>
      <c r="J23" s="246"/>
      <c r="K23" s="246"/>
      <c r="L23" s="246"/>
      <c r="M23" s="246"/>
      <c r="N23" s="247">
        <f>'거래명세서(입력)'!G30</f>
        <v>0</v>
      </c>
      <c r="O23" s="247"/>
      <c r="P23" s="248">
        <f>'거래명세서(입력)'!H30</f>
        <v>0</v>
      </c>
      <c r="Q23" s="248"/>
      <c r="R23" s="248"/>
      <c r="S23" s="248"/>
      <c r="T23" s="248"/>
      <c r="U23" s="248">
        <f>'거래명세서(입력)'!I30</f>
        <v>0</v>
      </c>
      <c r="V23" s="248"/>
      <c r="W23" s="248"/>
      <c r="X23" s="248"/>
      <c r="Y23" s="248"/>
      <c r="Z23" s="248">
        <f t="shared" si="0"/>
        <v>0</v>
      </c>
      <c r="AA23" s="248"/>
      <c r="AB23" s="248"/>
      <c r="AC23" s="248"/>
      <c r="AD23" s="248"/>
      <c r="AE23" s="246"/>
      <c r="AF23" s="250"/>
    </row>
    <row r="24" spans="1:35" ht="20.100000000000001" customHeight="1">
      <c r="A24" s="50"/>
      <c r="B24" s="51"/>
      <c r="C24" s="246">
        <f>'거래명세서(입력)'!C31</f>
        <v>0</v>
      </c>
      <c r="D24" s="246"/>
      <c r="E24" s="246"/>
      <c r="F24" s="246"/>
      <c r="G24" s="246"/>
      <c r="H24" s="246"/>
      <c r="I24" s="246">
        <f>'거래명세서(입력)'!F31</f>
        <v>0</v>
      </c>
      <c r="J24" s="246"/>
      <c r="K24" s="246"/>
      <c r="L24" s="246"/>
      <c r="M24" s="246"/>
      <c r="N24" s="247">
        <f>'거래명세서(입력)'!G31</f>
        <v>0</v>
      </c>
      <c r="O24" s="247"/>
      <c r="P24" s="248">
        <f>'거래명세서(입력)'!H31</f>
        <v>0</v>
      </c>
      <c r="Q24" s="248"/>
      <c r="R24" s="248"/>
      <c r="S24" s="248"/>
      <c r="T24" s="248"/>
      <c r="U24" s="248">
        <f>'거래명세서(입력)'!I31</f>
        <v>0</v>
      </c>
      <c r="V24" s="248"/>
      <c r="W24" s="248"/>
      <c r="X24" s="248"/>
      <c r="Y24" s="248"/>
      <c r="Z24" s="248">
        <f t="shared" si="0"/>
        <v>0</v>
      </c>
      <c r="AA24" s="248"/>
      <c r="AB24" s="248"/>
      <c r="AC24" s="248"/>
      <c r="AD24" s="248"/>
      <c r="AE24" s="246"/>
      <c r="AF24" s="250"/>
    </row>
    <row r="25" spans="1:35" ht="20.100000000000001" customHeight="1">
      <c r="A25" s="50"/>
      <c r="B25" s="51"/>
      <c r="C25" s="246">
        <f>'거래명세서(입력)'!C32</f>
        <v>0</v>
      </c>
      <c r="D25" s="246"/>
      <c r="E25" s="246"/>
      <c r="F25" s="246"/>
      <c r="G25" s="246"/>
      <c r="H25" s="246"/>
      <c r="I25" s="246">
        <f>'거래명세서(입력)'!F32</f>
        <v>0</v>
      </c>
      <c r="J25" s="246"/>
      <c r="K25" s="246"/>
      <c r="L25" s="246"/>
      <c r="M25" s="246"/>
      <c r="N25" s="247">
        <f>'거래명세서(입력)'!G32</f>
        <v>0</v>
      </c>
      <c r="O25" s="247"/>
      <c r="P25" s="248">
        <f>'거래명세서(입력)'!H32</f>
        <v>0</v>
      </c>
      <c r="Q25" s="248"/>
      <c r="R25" s="248"/>
      <c r="S25" s="248"/>
      <c r="T25" s="248"/>
      <c r="U25" s="248">
        <f>'거래명세서(입력)'!I32</f>
        <v>0</v>
      </c>
      <c r="V25" s="248"/>
      <c r="W25" s="248"/>
      <c r="X25" s="248"/>
      <c r="Y25" s="248"/>
      <c r="Z25" s="248">
        <f t="shared" si="0"/>
        <v>0</v>
      </c>
      <c r="AA25" s="248"/>
      <c r="AB25" s="248"/>
      <c r="AC25" s="248"/>
      <c r="AD25" s="248"/>
      <c r="AE25" s="246"/>
      <c r="AF25" s="250"/>
    </row>
    <row r="26" spans="1:35" ht="20.100000000000001" customHeight="1">
      <c r="A26" s="50"/>
      <c r="B26" s="51"/>
      <c r="C26" s="246">
        <f>'거래명세서(입력)'!C33</f>
        <v>0</v>
      </c>
      <c r="D26" s="246"/>
      <c r="E26" s="246"/>
      <c r="F26" s="246"/>
      <c r="G26" s="246"/>
      <c r="H26" s="246"/>
      <c r="I26" s="246">
        <f>'거래명세서(입력)'!F33</f>
        <v>0</v>
      </c>
      <c r="J26" s="246"/>
      <c r="K26" s="246"/>
      <c r="L26" s="246"/>
      <c r="M26" s="246"/>
      <c r="N26" s="247">
        <f>'거래명세서(입력)'!G33</f>
        <v>0</v>
      </c>
      <c r="O26" s="247"/>
      <c r="P26" s="248">
        <f>'거래명세서(입력)'!H33</f>
        <v>0</v>
      </c>
      <c r="Q26" s="248"/>
      <c r="R26" s="248"/>
      <c r="S26" s="248"/>
      <c r="T26" s="248"/>
      <c r="U26" s="248">
        <f>'거래명세서(입력)'!I33</f>
        <v>0</v>
      </c>
      <c r="V26" s="248"/>
      <c r="W26" s="248"/>
      <c r="X26" s="248"/>
      <c r="Y26" s="248"/>
      <c r="Z26" s="248">
        <f t="shared" si="0"/>
        <v>0</v>
      </c>
      <c r="AA26" s="248"/>
      <c r="AB26" s="248"/>
      <c r="AC26" s="248"/>
      <c r="AD26" s="248"/>
      <c r="AE26" s="246"/>
      <c r="AF26" s="250"/>
    </row>
    <row r="27" spans="1:35" ht="20.100000000000001" customHeight="1">
      <c r="A27" s="50"/>
      <c r="B27" s="51"/>
      <c r="C27" s="246">
        <f>'거래명세서(입력)'!C34</f>
        <v>0</v>
      </c>
      <c r="D27" s="246"/>
      <c r="E27" s="246"/>
      <c r="F27" s="246"/>
      <c r="G27" s="246"/>
      <c r="H27" s="246"/>
      <c r="I27" s="246">
        <f>'거래명세서(입력)'!F34</f>
        <v>0</v>
      </c>
      <c r="J27" s="246"/>
      <c r="K27" s="246"/>
      <c r="L27" s="246"/>
      <c r="M27" s="246"/>
      <c r="N27" s="247">
        <f>'거래명세서(입력)'!G34</f>
        <v>0</v>
      </c>
      <c r="O27" s="247"/>
      <c r="P27" s="249"/>
      <c r="Q27" s="248"/>
      <c r="R27" s="248"/>
      <c r="S27" s="248"/>
      <c r="T27" s="248"/>
      <c r="U27" s="248">
        <f>'거래명세서(입력)'!I34</f>
        <v>0</v>
      </c>
      <c r="V27" s="248"/>
      <c r="W27" s="248"/>
      <c r="X27" s="248"/>
      <c r="Y27" s="248"/>
      <c r="Z27" s="248">
        <f t="shared" si="0"/>
        <v>0</v>
      </c>
      <c r="AA27" s="248"/>
      <c r="AB27" s="248"/>
      <c r="AC27" s="248"/>
      <c r="AD27" s="248"/>
      <c r="AE27" s="246"/>
      <c r="AF27" s="250"/>
    </row>
    <row r="28" spans="1:35" ht="20.100000000000001" customHeight="1">
      <c r="A28" s="50"/>
      <c r="B28" s="51"/>
      <c r="C28" s="246">
        <f>'거래명세서(입력)'!C35</f>
        <v>0</v>
      </c>
      <c r="D28" s="246"/>
      <c r="E28" s="246"/>
      <c r="F28" s="246"/>
      <c r="G28" s="246"/>
      <c r="H28" s="246"/>
      <c r="I28" s="246">
        <f>'거래명세서(입력)'!F35</f>
        <v>0</v>
      </c>
      <c r="J28" s="246"/>
      <c r="K28" s="246"/>
      <c r="L28" s="246"/>
      <c r="M28" s="246"/>
      <c r="N28" s="247">
        <f>'거래명세서(입력)'!G35</f>
        <v>0</v>
      </c>
      <c r="O28" s="247"/>
      <c r="P28" s="249"/>
      <c r="Q28" s="248"/>
      <c r="R28" s="248"/>
      <c r="S28" s="248"/>
      <c r="T28" s="248"/>
      <c r="U28" s="248">
        <f>'거래명세서(입력)'!I35</f>
        <v>0</v>
      </c>
      <c r="V28" s="248"/>
      <c r="W28" s="248"/>
      <c r="X28" s="248"/>
      <c r="Y28" s="248"/>
      <c r="Z28" s="248">
        <f t="shared" si="0"/>
        <v>0</v>
      </c>
      <c r="AA28" s="248"/>
      <c r="AB28" s="248"/>
      <c r="AC28" s="248"/>
      <c r="AD28" s="248"/>
      <c r="AE28" s="246"/>
      <c r="AF28" s="251"/>
    </row>
    <row r="29" spans="1:35" ht="20.100000000000001" customHeight="1">
      <c r="A29" s="50"/>
      <c r="B29" s="51"/>
      <c r="C29" s="246">
        <f>'거래명세서(입력)'!C36</f>
        <v>0</v>
      </c>
      <c r="D29" s="246"/>
      <c r="E29" s="246"/>
      <c r="F29" s="246"/>
      <c r="G29" s="246"/>
      <c r="H29" s="246"/>
      <c r="I29" s="246">
        <f>'거래명세서(입력)'!F36</f>
        <v>0</v>
      </c>
      <c r="J29" s="246"/>
      <c r="K29" s="246"/>
      <c r="L29" s="246"/>
      <c r="M29" s="246"/>
      <c r="N29" s="247">
        <f>'거래명세서(입력)'!G36</f>
        <v>0</v>
      </c>
      <c r="O29" s="247"/>
      <c r="P29" s="249"/>
      <c r="Q29" s="248"/>
      <c r="R29" s="248"/>
      <c r="S29" s="248"/>
      <c r="T29" s="248"/>
      <c r="U29" s="248">
        <f>'거래명세서(입력)'!I36</f>
        <v>0</v>
      </c>
      <c r="V29" s="248"/>
      <c r="W29" s="248"/>
      <c r="X29" s="248"/>
      <c r="Y29" s="248"/>
      <c r="Z29" s="248">
        <f t="shared" si="0"/>
        <v>0</v>
      </c>
      <c r="AA29" s="248"/>
      <c r="AB29" s="248"/>
      <c r="AC29" s="248"/>
      <c r="AD29" s="248"/>
      <c r="AE29" s="246"/>
      <c r="AF29" s="250"/>
    </row>
    <row r="30" spans="1:35" ht="20.100000000000001" customHeight="1">
      <c r="A30" s="50"/>
      <c r="B30" s="51"/>
      <c r="C30" s="246">
        <f>'거래명세서(입력)'!C37</f>
        <v>0</v>
      </c>
      <c r="D30" s="246"/>
      <c r="E30" s="246"/>
      <c r="F30" s="246"/>
      <c r="G30" s="246"/>
      <c r="H30" s="246"/>
      <c r="I30" s="246">
        <f>'거래명세서(입력)'!F37</f>
        <v>0</v>
      </c>
      <c r="J30" s="246"/>
      <c r="K30" s="246"/>
      <c r="L30" s="246"/>
      <c r="M30" s="246"/>
      <c r="N30" s="247">
        <f>'거래명세서(입력)'!G37</f>
        <v>0</v>
      </c>
      <c r="O30" s="247"/>
      <c r="P30" s="248">
        <f>'거래명세서(입력)'!H37</f>
        <v>0</v>
      </c>
      <c r="Q30" s="248"/>
      <c r="R30" s="248"/>
      <c r="S30" s="248"/>
      <c r="T30" s="248"/>
      <c r="U30" s="248">
        <f>'거래명세서(입력)'!I37</f>
        <v>0</v>
      </c>
      <c r="V30" s="248"/>
      <c r="W30" s="248"/>
      <c r="X30" s="248"/>
      <c r="Y30" s="248"/>
      <c r="Z30" s="248">
        <f t="shared" si="0"/>
        <v>0</v>
      </c>
      <c r="AA30" s="248"/>
      <c r="AB30" s="248"/>
      <c r="AC30" s="248"/>
      <c r="AD30" s="248"/>
      <c r="AE30" s="246"/>
      <c r="AF30" s="250"/>
    </row>
    <row r="31" spans="1:35" ht="20.100000000000001" customHeight="1">
      <c r="A31" s="50"/>
      <c r="B31" s="51"/>
      <c r="C31" s="246">
        <f>'거래명세서(입력)'!C38</f>
        <v>0</v>
      </c>
      <c r="D31" s="246"/>
      <c r="E31" s="246"/>
      <c r="F31" s="246"/>
      <c r="G31" s="246"/>
      <c r="H31" s="246"/>
      <c r="I31" s="246">
        <f>'거래명세서(입력)'!F38</f>
        <v>0</v>
      </c>
      <c r="J31" s="246"/>
      <c r="K31" s="246"/>
      <c r="L31" s="246"/>
      <c r="M31" s="246"/>
      <c r="N31" s="247">
        <f>'거래명세서(입력)'!G38</f>
        <v>0</v>
      </c>
      <c r="O31" s="247"/>
      <c r="P31" s="249"/>
      <c r="Q31" s="248"/>
      <c r="R31" s="248"/>
      <c r="S31" s="248"/>
      <c r="T31" s="248"/>
      <c r="U31" s="248">
        <f>'거래명세서(입력)'!I38</f>
        <v>0</v>
      </c>
      <c r="V31" s="248"/>
      <c r="W31" s="248"/>
      <c r="X31" s="248"/>
      <c r="Y31" s="248"/>
      <c r="Z31" s="249"/>
      <c r="AA31" s="248"/>
      <c r="AB31" s="248"/>
      <c r="AC31" s="248"/>
      <c r="AD31" s="248"/>
      <c r="AE31" s="246"/>
      <c r="AF31" s="250"/>
    </row>
    <row r="32" spans="1:35" ht="20.100000000000001" customHeight="1">
      <c r="A32" s="50"/>
      <c r="B32" s="51"/>
      <c r="C32" s="58">
        <f>'거래명세서(입력)'!C39</f>
        <v>0</v>
      </c>
      <c r="D32" s="59"/>
      <c r="E32" s="59"/>
      <c r="F32" s="59"/>
      <c r="G32" s="59"/>
      <c r="H32" s="60"/>
      <c r="I32" s="58">
        <f>'거래명세서(입력)'!F39</f>
        <v>0</v>
      </c>
      <c r="J32" s="59"/>
      <c r="K32" s="59"/>
      <c r="L32" s="59"/>
      <c r="M32" s="60"/>
      <c r="N32" s="61">
        <f>'거래명세서(입력)'!G39</f>
        <v>0</v>
      </c>
      <c r="O32" s="62"/>
      <c r="P32" s="63"/>
      <c r="Q32" s="64"/>
      <c r="R32" s="64"/>
      <c r="S32" s="64"/>
      <c r="T32" s="65"/>
      <c r="U32" s="63">
        <f>'거래명세서(입력)'!I39</f>
        <v>0</v>
      </c>
      <c r="V32" s="64"/>
      <c r="W32" s="64"/>
      <c r="X32" s="64"/>
      <c r="Y32" s="65"/>
      <c r="Z32" s="63"/>
      <c r="AA32" s="64"/>
      <c r="AB32" s="64"/>
      <c r="AC32" s="64"/>
      <c r="AD32" s="65"/>
      <c r="AE32" s="58"/>
      <c r="AF32" s="66"/>
      <c r="AI32" s="6" t="s">
        <v>91</v>
      </c>
    </row>
    <row r="33" spans="1:32" ht="20.100000000000001" customHeight="1">
      <c r="A33" s="50"/>
      <c r="B33" s="51"/>
      <c r="C33" s="58"/>
      <c r="D33" s="59"/>
      <c r="E33" s="59"/>
      <c r="F33" s="59"/>
      <c r="G33" s="59"/>
      <c r="H33" s="60"/>
      <c r="I33" s="58"/>
      <c r="J33" s="59"/>
      <c r="K33" s="59"/>
      <c r="L33" s="59"/>
      <c r="M33" s="60"/>
      <c r="N33" s="61"/>
      <c r="O33" s="62"/>
      <c r="P33" s="63"/>
      <c r="Q33" s="64"/>
      <c r="R33" s="64"/>
      <c r="S33" s="64"/>
      <c r="T33" s="65"/>
      <c r="U33" s="63"/>
      <c r="V33" s="64"/>
      <c r="W33" s="64"/>
      <c r="X33" s="64"/>
      <c r="Y33" s="65"/>
      <c r="Z33" s="63"/>
      <c r="AA33" s="64"/>
      <c r="AB33" s="64"/>
      <c r="AC33" s="64"/>
      <c r="AD33" s="65"/>
      <c r="AE33" s="58"/>
      <c r="AF33" s="66"/>
    </row>
    <row r="34" spans="1:32" ht="20.100000000000001" customHeight="1">
      <c r="A34" s="50"/>
      <c r="B34" s="51"/>
      <c r="C34" s="58"/>
      <c r="D34" s="59"/>
      <c r="E34" s="59"/>
      <c r="F34" s="59"/>
      <c r="G34" s="59"/>
      <c r="H34" s="60"/>
      <c r="I34" s="58"/>
      <c r="J34" s="59"/>
      <c r="K34" s="59"/>
      <c r="L34" s="59"/>
      <c r="M34" s="60"/>
      <c r="N34" s="61"/>
      <c r="O34" s="62"/>
      <c r="P34" s="63"/>
      <c r="Q34" s="64"/>
      <c r="R34" s="64"/>
      <c r="S34" s="64"/>
      <c r="T34" s="65"/>
      <c r="U34" s="63"/>
      <c r="V34" s="64"/>
      <c r="W34" s="64"/>
      <c r="X34" s="64"/>
      <c r="Y34" s="65"/>
      <c r="Z34" s="63"/>
      <c r="AA34" s="64"/>
      <c r="AB34" s="64"/>
      <c r="AC34" s="64"/>
      <c r="AD34" s="65"/>
      <c r="AE34" s="58"/>
      <c r="AF34" s="66"/>
    </row>
    <row r="35" spans="1:32" ht="24.75" customHeight="1" thickBot="1">
      <c r="A35" s="241" t="s">
        <v>82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3"/>
      <c r="U35" s="238">
        <f>SUM(U12:Y34)</f>
        <v>624500</v>
      </c>
      <c r="V35" s="239"/>
      <c r="W35" s="239"/>
      <c r="X35" s="239"/>
      <c r="Y35" s="240"/>
      <c r="Z35" s="238">
        <f>SUM(Z12:AD34)</f>
        <v>59300</v>
      </c>
      <c r="AA35" s="239"/>
      <c r="AB35" s="239"/>
      <c r="AC35" s="239"/>
      <c r="AD35" s="240"/>
      <c r="AE35" s="226"/>
      <c r="AF35" s="227"/>
    </row>
    <row r="36" spans="1:32" ht="15" customHeight="1">
      <c r="A36" s="244" t="s">
        <v>44</v>
      </c>
      <c r="B36" s="231"/>
      <c r="C36" s="71">
        <f>U35</f>
        <v>624500</v>
      </c>
      <c r="D36" s="72"/>
      <c r="E36" s="72"/>
      <c r="F36" s="72"/>
      <c r="G36" s="73"/>
      <c r="H36" s="231" t="s">
        <v>45</v>
      </c>
      <c r="I36" s="231"/>
      <c r="J36" s="79">
        <f>SUM(Z12:AD17)</f>
        <v>59300</v>
      </c>
      <c r="K36" s="80"/>
      <c r="L36" s="80"/>
      <c r="M36" s="81"/>
      <c r="N36" s="231" t="s">
        <v>46</v>
      </c>
      <c r="O36" s="231"/>
      <c r="P36" s="103">
        <f>C36+J36</f>
        <v>683800</v>
      </c>
      <c r="Q36" s="104"/>
      <c r="R36" s="104"/>
      <c r="S36" s="105"/>
      <c r="T36" s="233" t="s">
        <v>47</v>
      </c>
      <c r="U36" s="233"/>
      <c r="V36" s="113"/>
      <c r="W36" s="235"/>
      <c r="X36" s="235"/>
      <c r="Y36" s="235"/>
      <c r="Z36" s="93" t="s">
        <v>24</v>
      </c>
      <c r="AA36" s="228"/>
      <c r="AB36" s="97">
        <f>'거래명세서(입력)'!H12</f>
        <v>0</v>
      </c>
      <c r="AC36" s="98"/>
      <c r="AD36" s="98"/>
      <c r="AE36" s="98"/>
      <c r="AF36" s="99"/>
    </row>
    <row r="37" spans="1:32" ht="15.75" customHeight="1" thickBot="1">
      <c r="A37" s="245"/>
      <c r="B37" s="232"/>
      <c r="C37" s="74"/>
      <c r="D37" s="75"/>
      <c r="E37" s="75"/>
      <c r="F37" s="75"/>
      <c r="G37" s="76"/>
      <c r="H37" s="232"/>
      <c r="I37" s="232"/>
      <c r="J37" s="82"/>
      <c r="K37" s="83"/>
      <c r="L37" s="83"/>
      <c r="M37" s="84"/>
      <c r="N37" s="232"/>
      <c r="O37" s="232"/>
      <c r="P37" s="106"/>
      <c r="Q37" s="107"/>
      <c r="R37" s="107"/>
      <c r="S37" s="108"/>
      <c r="T37" s="234"/>
      <c r="U37" s="234"/>
      <c r="V37" s="236"/>
      <c r="W37" s="237"/>
      <c r="X37" s="237"/>
      <c r="Y37" s="237"/>
      <c r="Z37" s="229"/>
      <c r="AA37" s="230"/>
      <c r="AB37" s="100"/>
      <c r="AC37" s="101"/>
      <c r="AD37" s="101"/>
      <c r="AE37" s="101"/>
      <c r="AF37" s="102"/>
    </row>
    <row r="38" spans="1:32" ht="15.75" customHeight="1">
      <c r="A38" s="277" t="s">
        <v>94</v>
      </c>
      <c r="B38" s="277"/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277"/>
      <c r="U38" s="277"/>
      <c r="V38" s="277"/>
      <c r="W38" s="277"/>
      <c r="X38" s="277"/>
      <c r="Y38" s="277"/>
      <c r="Z38" s="277"/>
      <c r="AA38" s="277"/>
      <c r="AB38" s="277"/>
      <c r="AC38" s="277"/>
      <c r="AD38" s="277"/>
      <c r="AE38" s="277"/>
      <c r="AF38" s="277"/>
    </row>
    <row r="39" spans="1:32" ht="13.5" customHeight="1" thickBot="1"/>
    <row r="40" spans="1:32" ht="24.95" customHeight="1">
      <c r="A40" s="190" t="s">
        <v>43</v>
      </c>
      <c r="B40" s="191"/>
      <c r="C40" s="191"/>
      <c r="D40" s="191"/>
      <c r="E40" s="191"/>
      <c r="F40" s="192"/>
      <c r="G40" s="193" t="s">
        <v>48</v>
      </c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3"/>
      <c r="AB40" s="4"/>
      <c r="AC40" s="3"/>
      <c r="AD40" s="3"/>
      <c r="AE40" s="3"/>
      <c r="AF40" s="5"/>
    </row>
    <row r="41" spans="1:32" ht="24.95" customHeight="1" thickBot="1">
      <c r="A41" s="197">
        <f>A2</f>
        <v>45078</v>
      </c>
      <c r="B41" s="198"/>
      <c r="C41" s="198"/>
      <c r="D41" s="198"/>
      <c r="E41" s="198"/>
      <c r="F41" s="199"/>
      <c r="G41" s="195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211" t="s">
        <v>83</v>
      </c>
      <c r="AB41" s="211"/>
      <c r="AC41" s="211"/>
      <c r="AD41" s="211"/>
      <c r="AE41" s="211"/>
      <c r="AF41" s="212"/>
    </row>
    <row r="42" spans="1:32" ht="13.5" customHeight="1">
      <c r="A42" s="215" t="s">
        <v>1</v>
      </c>
      <c r="B42" s="140" t="s">
        <v>84</v>
      </c>
      <c r="C42" s="141"/>
      <c r="D42" s="142"/>
      <c r="E42" s="218" t="str">
        <f>'거래명세서(입력)'!$H$8</f>
        <v>비즈폼기프트</v>
      </c>
      <c r="F42" s="219"/>
      <c r="G42" s="219"/>
      <c r="H42" s="219"/>
      <c r="I42" s="219"/>
      <c r="J42" s="219"/>
      <c r="K42" s="219"/>
      <c r="L42" s="219"/>
      <c r="M42" s="219"/>
      <c r="N42" s="219"/>
      <c r="O42" s="157" t="s">
        <v>85</v>
      </c>
      <c r="P42" s="158"/>
      <c r="Q42" s="137" t="s">
        <v>86</v>
      </c>
      <c r="R42" s="140" t="s">
        <v>12</v>
      </c>
      <c r="S42" s="141"/>
      <c r="T42" s="142"/>
      <c r="U42" s="155" t="str">
        <f>MID('거래명세서(입력)'!$C$9,1,1)</f>
        <v>5</v>
      </c>
      <c r="V42" s="155" t="str">
        <f>MID('거래명세서(입력)'!$C$9,2,1)</f>
        <v>8</v>
      </c>
      <c r="W42" s="155" t="str">
        <f>MID('거래명세서(입력)'!$C$9,3,1)</f>
        <v>6</v>
      </c>
      <c r="X42" s="155" t="str">
        <f>MID('거래명세서(입력)'!$C$9,4,1)</f>
        <v>-</v>
      </c>
      <c r="Y42" s="155" t="str">
        <f>MID('거래명세서(입력)'!$C$9,5,1)</f>
        <v>8</v>
      </c>
      <c r="Z42" s="155" t="str">
        <f>MID('거래명세서(입력)'!$C$9,6,1)</f>
        <v>7</v>
      </c>
      <c r="AA42" s="155" t="str">
        <f>MID('거래명세서(입력)'!$C$9,7,1)</f>
        <v>-</v>
      </c>
      <c r="AB42" s="155" t="str">
        <f>MID('거래명세서(입력)'!$C$9,8,1)</f>
        <v>0</v>
      </c>
      <c r="AC42" s="155" t="str">
        <f>MID('거래명세서(입력)'!$C$9,9,1)</f>
        <v>2</v>
      </c>
      <c r="AD42" s="155" t="str">
        <f>MID('거래명세서(입력)'!$C$9,10,1)</f>
        <v>7</v>
      </c>
      <c r="AE42" s="155" t="str">
        <f>MID('거래명세서(입력)'!$C$9,11,1)</f>
        <v>2</v>
      </c>
      <c r="AF42" s="146" t="str">
        <f>MID('거래명세서(입력)'!$C$9,12,1)</f>
        <v>6</v>
      </c>
    </row>
    <row r="43" spans="1:32" ht="13.5" customHeight="1">
      <c r="A43" s="216"/>
      <c r="B43" s="143"/>
      <c r="C43" s="144"/>
      <c r="D43" s="145"/>
      <c r="E43" s="185"/>
      <c r="F43" s="186"/>
      <c r="G43" s="186"/>
      <c r="H43" s="186"/>
      <c r="I43" s="186"/>
      <c r="J43" s="186"/>
      <c r="K43" s="186"/>
      <c r="L43" s="186"/>
      <c r="M43" s="186"/>
      <c r="N43" s="186"/>
      <c r="O43" s="159"/>
      <c r="P43" s="160"/>
      <c r="Q43" s="138"/>
      <c r="R43" s="143"/>
      <c r="S43" s="144"/>
      <c r="T43" s="145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47"/>
    </row>
    <row r="44" spans="1:32" ht="13.5" customHeight="1">
      <c r="A44" s="216"/>
      <c r="B44" s="173" t="s">
        <v>16</v>
      </c>
      <c r="C44" s="174"/>
      <c r="D44" s="175"/>
      <c r="E44" s="176">
        <f>'거래명세서(입력)'!$H$9</f>
        <v>0</v>
      </c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8"/>
      <c r="Q44" s="138"/>
      <c r="R44" s="173" t="s">
        <v>13</v>
      </c>
      <c r="S44" s="174"/>
      <c r="T44" s="175"/>
      <c r="U44" s="182" t="str">
        <f>'거래명세서(입력)'!$C$8</f>
        <v>주식회사 멜론기프트</v>
      </c>
      <c r="V44" s="183"/>
      <c r="W44" s="183"/>
      <c r="X44" s="183"/>
      <c r="Y44" s="183"/>
      <c r="Z44" s="183"/>
      <c r="AA44" s="184"/>
      <c r="AB44" s="188" t="s">
        <v>14</v>
      </c>
      <c r="AC44" s="149" t="str">
        <f>'거래명세서(입력)'!$C$10</f>
        <v>김선균</v>
      </c>
      <c r="AD44" s="150"/>
      <c r="AE44" s="150"/>
      <c r="AF44" s="151"/>
    </row>
    <row r="45" spans="1:32" ht="13.5" customHeight="1">
      <c r="A45" s="216"/>
      <c r="B45" s="143" t="s">
        <v>17</v>
      </c>
      <c r="C45" s="144"/>
      <c r="D45" s="145"/>
      <c r="E45" s="179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1"/>
      <c r="Q45" s="138"/>
      <c r="R45" s="143" t="s">
        <v>15</v>
      </c>
      <c r="S45" s="144"/>
      <c r="T45" s="145"/>
      <c r="U45" s="185"/>
      <c r="V45" s="186"/>
      <c r="W45" s="186"/>
      <c r="X45" s="186"/>
      <c r="Y45" s="186"/>
      <c r="Z45" s="186"/>
      <c r="AA45" s="187"/>
      <c r="AB45" s="189"/>
      <c r="AC45" s="152"/>
      <c r="AD45" s="153"/>
      <c r="AE45" s="153"/>
      <c r="AF45" s="154"/>
    </row>
    <row r="46" spans="1:32" ht="13.5" customHeight="1">
      <c r="A46" s="216"/>
      <c r="B46" s="220" t="s">
        <v>22</v>
      </c>
      <c r="C46" s="221"/>
      <c r="D46" s="222"/>
      <c r="E46" s="176">
        <f>'거래명세서(입력)'!$H$10</f>
        <v>0</v>
      </c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8"/>
      <c r="Q46" s="138"/>
      <c r="R46" s="173" t="s">
        <v>16</v>
      </c>
      <c r="S46" s="174"/>
      <c r="T46" s="175"/>
      <c r="U46" s="205" t="str">
        <f>'거래명세서(입력)'!$C$11</f>
        <v>경기도 김포시 통진읍 원통로 21-21</v>
      </c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7"/>
    </row>
    <row r="47" spans="1:32" ht="13.5" customHeight="1">
      <c r="A47" s="216"/>
      <c r="B47" s="223"/>
      <c r="C47" s="224"/>
      <c r="D47" s="225"/>
      <c r="E47" s="179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1"/>
      <c r="Q47" s="138"/>
      <c r="R47" s="143" t="s">
        <v>17</v>
      </c>
      <c r="S47" s="144"/>
      <c r="T47" s="145"/>
      <c r="U47" s="208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10"/>
    </row>
    <row r="48" spans="1:32" ht="13.5" customHeight="1">
      <c r="A48" s="216"/>
      <c r="B48" s="173" t="s">
        <v>10</v>
      </c>
      <c r="C48" s="174"/>
      <c r="D48" s="175"/>
      <c r="E48" s="161">
        <f>$P$36</f>
        <v>683800</v>
      </c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3"/>
      <c r="Q48" s="138"/>
      <c r="R48" s="173" t="s">
        <v>76</v>
      </c>
      <c r="S48" s="174"/>
      <c r="T48" s="175"/>
      <c r="U48" s="167" t="str">
        <f>'거래명세서(입력)'!$C$12</f>
        <v>02-423-1953</v>
      </c>
      <c r="V48" s="168"/>
      <c r="W48" s="168"/>
      <c r="X48" s="168"/>
      <c r="Y48" s="168"/>
      <c r="Z48" s="203"/>
      <c r="AA48" s="213" t="s">
        <v>23</v>
      </c>
      <c r="AB48" s="167" t="str">
        <f>'거래명세서(입력)'!$C$13</f>
        <v>0504-214-3288</v>
      </c>
      <c r="AC48" s="168"/>
      <c r="AD48" s="168"/>
      <c r="AE48" s="168"/>
      <c r="AF48" s="169"/>
    </row>
    <row r="49" spans="1:32" ht="13.5" customHeight="1" thickBot="1">
      <c r="A49" s="217"/>
      <c r="B49" s="200"/>
      <c r="C49" s="201"/>
      <c r="D49" s="202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6"/>
      <c r="Q49" s="139"/>
      <c r="R49" s="200"/>
      <c r="S49" s="201"/>
      <c r="T49" s="202"/>
      <c r="U49" s="170"/>
      <c r="V49" s="171"/>
      <c r="W49" s="171"/>
      <c r="X49" s="171"/>
      <c r="Y49" s="171"/>
      <c r="Z49" s="204"/>
      <c r="AA49" s="214"/>
      <c r="AB49" s="170"/>
      <c r="AC49" s="171"/>
      <c r="AD49" s="171"/>
      <c r="AE49" s="171"/>
      <c r="AF49" s="172"/>
    </row>
    <row r="50" spans="1:32" ht="19.5" customHeight="1" thickBot="1">
      <c r="A50" s="7" t="s">
        <v>18</v>
      </c>
      <c r="B50" s="8" t="s">
        <v>19</v>
      </c>
      <c r="C50" s="133" t="s">
        <v>20</v>
      </c>
      <c r="D50" s="134"/>
      <c r="E50" s="134"/>
      <c r="F50" s="134"/>
      <c r="G50" s="134"/>
      <c r="H50" s="135"/>
      <c r="I50" s="133" t="s">
        <v>77</v>
      </c>
      <c r="J50" s="134"/>
      <c r="K50" s="134"/>
      <c r="L50" s="134"/>
      <c r="M50" s="135"/>
      <c r="N50" s="133" t="s">
        <v>78</v>
      </c>
      <c r="O50" s="135"/>
      <c r="P50" s="133" t="s">
        <v>79</v>
      </c>
      <c r="Q50" s="134"/>
      <c r="R50" s="134"/>
      <c r="S50" s="134"/>
      <c r="T50" s="135"/>
      <c r="U50" s="133" t="s">
        <v>80</v>
      </c>
      <c r="V50" s="134"/>
      <c r="W50" s="134"/>
      <c r="X50" s="134"/>
      <c r="Y50" s="135"/>
      <c r="Z50" s="133" t="s">
        <v>81</v>
      </c>
      <c r="AA50" s="134"/>
      <c r="AB50" s="134"/>
      <c r="AC50" s="134"/>
      <c r="AD50" s="135"/>
      <c r="AE50" s="133" t="s">
        <v>21</v>
      </c>
      <c r="AF50" s="136"/>
    </row>
    <row r="51" spans="1:32" ht="20.100000000000001" customHeight="1">
      <c r="A51" s="48">
        <f>IF(ISBLANK(#REF!),"",MONTH('거래명세서(입력)'!$C$17))</f>
        <v>6</v>
      </c>
      <c r="B51" s="49">
        <f>IF(ISBLANK(#REF!),"",DAY('거래명세서(입력)'!$C$17))</f>
        <v>1</v>
      </c>
      <c r="C51" s="122" t="str">
        <f>'거래명세서(입력)'!C19</f>
        <v>모던 사각 백팩</v>
      </c>
      <c r="D51" s="123"/>
      <c r="E51" s="123"/>
      <c r="F51" s="123"/>
      <c r="G51" s="123"/>
      <c r="H51" s="124"/>
      <c r="I51" s="122" t="str">
        <f>'거래명세서(입력)'!F19</f>
        <v>ea</v>
      </c>
      <c r="J51" s="123"/>
      <c r="K51" s="123"/>
      <c r="L51" s="123"/>
      <c r="M51" s="124"/>
      <c r="N51" s="128">
        <f>'거래명세서(입력)'!G19</f>
        <v>90</v>
      </c>
      <c r="O51" s="129"/>
      <c r="P51" s="130">
        <f>'거래명세서(입력)'!H19</f>
        <v>5700</v>
      </c>
      <c r="Q51" s="131"/>
      <c r="R51" s="131"/>
      <c r="S51" s="131"/>
      <c r="T51" s="132"/>
      <c r="U51" s="130">
        <f>'거래명세서(입력)'!I19</f>
        <v>513000</v>
      </c>
      <c r="V51" s="131"/>
      <c r="W51" s="131"/>
      <c r="X51" s="131"/>
      <c r="Y51" s="132"/>
      <c r="Z51" s="130">
        <f>U51/10</f>
        <v>51300</v>
      </c>
      <c r="AA51" s="131"/>
      <c r="AB51" s="131"/>
      <c r="AC51" s="131"/>
      <c r="AD51" s="132"/>
      <c r="AE51" s="122"/>
      <c r="AF51" s="148"/>
    </row>
    <row r="52" spans="1:32" ht="20.100000000000001" customHeight="1">
      <c r="A52" s="50">
        <f>IF(ISBLANK(#REF!),"",MONTH('거래명세서(입력)'!$C$17))</f>
        <v>6</v>
      </c>
      <c r="B52" s="51">
        <f>IF(ISBLANK(#REF!),"",DAY('거래명세서(입력)'!$C$17))</f>
        <v>1</v>
      </c>
      <c r="C52" s="58" t="str">
        <f>'거래명세서(입력)'!C20</f>
        <v>매입 택배비</v>
      </c>
      <c r="D52" s="59"/>
      <c r="E52" s="59"/>
      <c r="F52" s="59"/>
      <c r="G52" s="59"/>
      <c r="H52" s="60"/>
      <c r="I52" s="58" t="str">
        <f>'거래명세서(입력)'!F20</f>
        <v>ea</v>
      </c>
      <c r="J52" s="59"/>
      <c r="K52" s="59"/>
      <c r="L52" s="59"/>
      <c r="M52" s="60"/>
      <c r="N52" s="61">
        <f>'거래명세서(입력)'!G20</f>
        <v>9</v>
      </c>
      <c r="O52" s="62"/>
      <c r="P52" s="63">
        <f>'거래명세서(입력)'!H20</f>
        <v>3500</v>
      </c>
      <c r="Q52" s="64"/>
      <c r="R52" s="64"/>
      <c r="S52" s="64"/>
      <c r="T52" s="65"/>
      <c r="U52" s="63">
        <f>'거래명세서(입력)'!I20</f>
        <v>31500</v>
      </c>
      <c r="V52" s="64"/>
      <c r="W52" s="64"/>
      <c r="X52" s="64"/>
      <c r="Y52" s="65"/>
      <c r="Z52" s="63"/>
      <c r="AA52" s="64"/>
      <c r="AB52" s="64"/>
      <c r="AC52" s="64"/>
      <c r="AD52" s="65"/>
      <c r="AE52" s="58"/>
      <c r="AF52" s="66"/>
    </row>
    <row r="53" spans="1:32" ht="20.100000000000001" customHeight="1">
      <c r="A53" s="50">
        <f>IF(ISBLANK(#REF!),"",MONTH('거래명세서(입력)'!$C$17))</f>
        <v>6</v>
      </c>
      <c r="B53" s="51">
        <f>IF(ISBLANK(#REF!),"",DAY('거래명세서(입력)'!$C$17))</f>
        <v>1</v>
      </c>
      <c r="C53" s="58" t="str">
        <f>'거래명세서(입력)'!C21</f>
        <v>인쇄비</v>
      </c>
      <c r="D53" s="59"/>
      <c r="E53" s="59"/>
      <c r="F53" s="59"/>
      <c r="G53" s="59"/>
      <c r="H53" s="60"/>
      <c r="I53" s="58" t="str">
        <f>'거래명세서(입력)'!F21</f>
        <v>ea</v>
      </c>
      <c r="J53" s="59"/>
      <c r="K53" s="59"/>
      <c r="L53" s="59"/>
      <c r="M53" s="60"/>
      <c r="N53" s="61">
        <f>'거래명세서(입력)'!G21</f>
        <v>1</v>
      </c>
      <c r="O53" s="62"/>
      <c r="P53" s="125">
        <f>'거래명세서(입력)'!H21</f>
        <v>80000</v>
      </c>
      <c r="Q53" s="126"/>
      <c r="R53" s="126"/>
      <c r="S53" s="126"/>
      <c r="T53" s="127"/>
      <c r="U53" s="125">
        <f>'거래명세서(입력)'!I21</f>
        <v>80000</v>
      </c>
      <c r="V53" s="126"/>
      <c r="W53" s="126"/>
      <c r="X53" s="126"/>
      <c r="Y53" s="127"/>
      <c r="Z53" s="63">
        <f>U53/10</f>
        <v>8000</v>
      </c>
      <c r="AA53" s="64"/>
      <c r="AB53" s="64"/>
      <c r="AC53" s="64"/>
      <c r="AD53" s="65"/>
      <c r="AE53" s="58"/>
      <c r="AF53" s="66"/>
    </row>
    <row r="54" spans="1:32" ht="20.100000000000001" customHeight="1">
      <c r="A54" s="50"/>
      <c r="B54" s="51"/>
      <c r="C54" s="58">
        <f>'거래명세서(입력)'!C22</f>
        <v>0</v>
      </c>
      <c r="D54" s="59"/>
      <c r="E54" s="59"/>
      <c r="F54" s="59"/>
      <c r="G54" s="59"/>
      <c r="H54" s="60"/>
      <c r="I54" s="58">
        <f>'거래명세서(입력)'!F22</f>
        <v>0</v>
      </c>
      <c r="J54" s="59"/>
      <c r="K54" s="59"/>
      <c r="L54" s="59"/>
      <c r="M54" s="60"/>
      <c r="N54" s="61">
        <f>'거래명세서(입력)'!G22</f>
        <v>0</v>
      </c>
      <c r="O54" s="62"/>
      <c r="P54" s="63">
        <f>'거래명세서(입력)'!H22</f>
        <v>0</v>
      </c>
      <c r="Q54" s="64"/>
      <c r="R54" s="64"/>
      <c r="S54" s="64"/>
      <c r="T54" s="65"/>
      <c r="U54" s="63">
        <f>'거래명세서(입력)'!I22</f>
        <v>0</v>
      </c>
      <c r="V54" s="64"/>
      <c r="W54" s="64"/>
      <c r="X54" s="64"/>
      <c r="Y54" s="65"/>
      <c r="Z54" s="63"/>
      <c r="AA54" s="64"/>
      <c r="AB54" s="64"/>
      <c r="AC54" s="64"/>
      <c r="AD54" s="65"/>
      <c r="AE54" s="58"/>
      <c r="AF54" s="66"/>
    </row>
    <row r="55" spans="1:32" ht="20.100000000000001" customHeight="1">
      <c r="A55" s="50"/>
      <c r="B55" s="51"/>
      <c r="C55" s="58">
        <f>'거래명세서(입력)'!C23</f>
        <v>0</v>
      </c>
      <c r="D55" s="59"/>
      <c r="E55" s="59"/>
      <c r="F55" s="59"/>
      <c r="G55" s="59"/>
      <c r="H55" s="60"/>
      <c r="I55" s="58">
        <f>'거래명세서(입력)'!F23</f>
        <v>0</v>
      </c>
      <c r="J55" s="59"/>
      <c r="K55" s="59"/>
      <c r="L55" s="59"/>
      <c r="M55" s="60"/>
      <c r="N55" s="61">
        <f>'거래명세서(입력)'!G23</f>
        <v>0</v>
      </c>
      <c r="O55" s="62"/>
      <c r="P55" s="63">
        <f>'거래명세서(입력)'!H23</f>
        <v>0</v>
      </c>
      <c r="Q55" s="64"/>
      <c r="R55" s="64"/>
      <c r="S55" s="64"/>
      <c r="T55" s="65"/>
      <c r="U55" s="63">
        <f>'거래명세서(입력)'!I23</f>
        <v>0</v>
      </c>
      <c r="V55" s="64"/>
      <c r="W55" s="64"/>
      <c r="X55" s="64"/>
      <c r="Y55" s="65"/>
      <c r="Z55" s="63"/>
      <c r="AA55" s="64"/>
      <c r="AB55" s="64"/>
      <c r="AC55" s="64"/>
      <c r="AD55" s="65"/>
      <c r="AE55" s="58"/>
      <c r="AF55" s="66"/>
    </row>
    <row r="56" spans="1:32" ht="20.100000000000001" customHeight="1">
      <c r="A56" s="50"/>
      <c r="B56" s="51"/>
      <c r="C56" s="58">
        <f>'거래명세서(입력)'!C24</f>
        <v>0</v>
      </c>
      <c r="D56" s="59"/>
      <c r="E56" s="59"/>
      <c r="F56" s="59"/>
      <c r="G56" s="59"/>
      <c r="H56" s="60"/>
      <c r="I56" s="58">
        <f>'거래명세서(입력)'!F24</f>
        <v>0</v>
      </c>
      <c r="J56" s="59"/>
      <c r="K56" s="59"/>
      <c r="L56" s="59"/>
      <c r="M56" s="60"/>
      <c r="N56" s="61">
        <f>'거래명세서(입력)'!G24</f>
        <v>0</v>
      </c>
      <c r="O56" s="62"/>
      <c r="P56" s="63">
        <f>'거래명세서(입력)'!H24</f>
        <v>0</v>
      </c>
      <c r="Q56" s="64"/>
      <c r="R56" s="64"/>
      <c r="S56" s="64"/>
      <c r="T56" s="65"/>
      <c r="U56" s="63">
        <f>'거래명세서(입력)'!I24</f>
        <v>0</v>
      </c>
      <c r="V56" s="64"/>
      <c r="W56" s="64"/>
      <c r="X56" s="64"/>
      <c r="Y56" s="65"/>
      <c r="Z56" s="63"/>
      <c r="AA56" s="64"/>
      <c r="AB56" s="64"/>
      <c r="AC56" s="64"/>
      <c r="AD56" s="65"/>
      <c r="AE56" s="58"/>
      <c r="AF56" s="66"/>
    </row>
    <row r="57" spans="1:32" ht="20.100000000000001" customHeight="1">
      <c r="A57" s="50"/>
      <c r="B57" s="51"/>
      <c r="C57" s="58">
        <f>'거래명세서(입력)'!C25</f>
        <v>0</v>
      </c>
      <c r="D57" s="59"/>
      <c r="E57" s="59"/>
      <c r="F57" s="59"/>
      <c r="G57" s="59"/>
      <c r="H57" s="60"/>
      <c r="I57" s="58">
        <f>'거래명세서(입력)'!F25</f>
        <v>0</v>
      </c>
      <c r="J57" s="59"/>
      <c r="K57" s="59"/>
      <c r="L57" s="59"/>
      <c r="M57" s="60"/>
      <c r="N57" s="61">
        <f>'거래명세서(입력)'!G25</f>
        <v>0</v>
      </c>
      <c r="O57" s="62"/>
      <c r="P57" s="63">
        <f>'거래명세서(입력)'!H25</f>
        <v>0</v>
      </c>
      <c r="Q57" s="64"/>
      <c r="R57" s="64"/>
      <c r="S57" s="64"/>
      <c r="T57" s="65"/>
      <c r="U57" s="63">
        <f>'거래명세서(입력)'!I25</f>
        <v>0</v>
      </c>
      <c r="V57" s="64"/>
      <c r="W57" s="64"/>
      <c r="X57" s="64"/>
      <c r="Y57" s="65"/>
      <c r="Z57" s="63">
        <f t="shared" ref="Z57:Z73" si="1">U18*10%</f>
        <v>0</v>
      </c>
      <c r="AA57" s="64"/>
      <c r="AB57" s="64"/>
      <c r="AC57" s="64"/>
      <c r="AD57" s="65"/>
      <c r="AE57" s="58"/>
      <c r="AF57" s="66"/>
    </row>
    <row r="58" spans="1:32" ht="20.100000000000001" customHeight="1">
      <c r="A58" s="50"/>
      <c r="B58" s="51"/>
      <c r="C58" s="58">
        <f>'거래명세서(입력)'!C26</f>
        <v>0</v>
      </c>
      <c r="D58" s="59"/>
      <c r="E58" s="59"/>
      <c r="F58" s="59"/>
      <c r="G58" s="59"/>
      <c r="H58" s="60"/>
      <c r="I58" s="58">
        <f>'거래명세서(입력)'!F26</f>
        <v>0</v>
      </c>
      <c r="J58" s="59"/>
      <c r="K58" s="59"/>
      <c r="L58" s="59"/>
      <c r="M58" s="60"/>
      <c r="N58" s="61">
        <f>'거래명세서(입력)'!G26</f>
        <v>0</v>
      </c>
      <c r="O58" s="62"/>
      <c r="P58" s="63">
        <f>'거래명세서(입력)'!H26</f>
        <v>0</v>
      </c>
      <c r="Q58" s="64"/>
      <c r="R58" s="64"/>
      <c r="S58" s="64"/>
      <c r="T58" s="65"/>
      <c r="U58" s="63">
        <f>'거래명세서(입력)'!I26</f>
        <v>0</v>
      </c>
      <c r="V58" s="64"/>
      <c r="W58" s="64"/>
      <c r="X58" s="64"/>
      <c r="Y58" s="65"/>
      <c r="Z58" s="63">
        <f t="shared" si="1"/>
        <v>0</v>
      </c>
      <c r="AA58" s="64"/>
      <c r="AB58" s="64"/>
      <c r="AC58" s="64"/>
      <c r="AD58" s="65"/>
      <c r="AE58" s="58"/>
      <c r="AF58" s="66"/>
    </row>
    <row r="59" spans="1:32" ht="20.100000000000001" customHeight="1">
      <c r="A59" s="50"/>
      <c r="B59" s="51"/>
      <c r="C59" s="58">
        <f>'거래명세서(입력)'!C27</f>
        <v>0</v>
      </c>
      <c r="D59" s="59"/>
      <c r="E59" s="59"/>
      <c r="F59" s="59"/>
      <c r="G59" s="59"/>
      <c r="H59" s="60"/>
      <c r="I59" s="58">
        <f>'거래명세서(입력)'!F27</f>
        <v>0</v>
      </c>
      <c r="J59" s="59"/>
      <c r="K59" s="59"/>
      <c r="L59" s="59"/>
      <c r="M59" s="60"/>
      <c r="N59" s="61">
        <f>'거래명세서(입력)'!G27</f>
        <v>0</v>
      </c>
      <c r="O59" s="62"/>
      <c r="P59" s="63">
        <f>'거래명세서(입력)'!H27</f>
        <v>0</v>
      </c>
      <c r="Q59" s="64"/>
      <c r="R59" s="64"/>
      <c r="S59" s="64"/>
      <c r="T59" s="65"/>
      <c r="U59" s="63">
        <f>'거래명세서(입력)'!I27</f>
        <v>0</v>
      </c>
      <c r="V59" s="64"/>
      <c r="W59" s="64"/>
      <c r="X59" s="64"/>
      <c r="Y59" s="65"/>
      <c r="Z59" s="63">
        <f t="shared" si="1"/>
        <v>0</v>
      </c>
      <c r="AA59" s="64"/>
      <c r="AB59" s="64"/>
      <c r="AC59" s="64"/>
      <c r="AD59" s="65"/>
      <c r="AE59" s="58"/>
      <c r="AF59" s="66"/>
    </row>
    <row r="60" spans="1:32" ht="20.100000000000001" customHeight="1">
      <c r="A60" s="50"/>
      <c r="B60" s="51"/>
      <c r="C60" s="119" t="str">
        <f>'거래명세서(입력)'!C28</f>
        <v>입금계좌:(주)멜론기프트 우리 1005-604-457066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1"/>
      <c r="AE60" s="58"/>
      <c r="AF60" s="66"/>
    </row>
    <row r="61" spans="1:32" ht="20.100000000000001" customHeight="1">
      <c r="A61" s="50"/>
      <c r="B61" s="51"/>
      <c r="C61" s="58">
        <f>'거래명세서(입력)'!C29</f>
        <v>0</v>
      </c>
      <c r="D61" s="59"/>
      <c r="E61" s="59"/>
      <c r="F61" s="59"/>
      <c r="G61" s="59"/>
      <c r="H61" s="60"/>
      <c r="I61" s="58">
        <f>'거래명세서(입력)'!F29</f>
        <v>0</v>
      </c>
      <c r="J61" s="59"/>
      <c r="K61" s="59"/>
      <c r="L61" s="59"/>
      <c r="M61" s="60"/>
      <c r="N61" s="61">
        <f>'거래명세서(입력)'!G29</f>
        <v>0</v>
      </c>
      <c r="O61" s="62"/>
      <c r="P61" s="63">
        <f>'거래명세서(입력)'!H29</f>
        <v>0</v>
      </c>
      <c r="Q61" s="64"/>
      <c r="R61" s="64"/>
      <c r="S61" s="64"/>
      <c r="T61" s="65"/>
      <c r="U61" s="63">
        <f>'거래명세서(입력)'!I29</f>
        <v>0</v>
      </c>
      <c r="V61" s="64"/>
      <c r="W61" s="64"/>
      <c r="X61" s="64"/>
      <c r="Y61" s="65"/>
      <c r="Z61" s="63">
        <f t="shared" si="1"/>
        <v>0</v>
      </c>
      <c r="AA61" s="64"/>
      <c r="AB61" s="64"/>
      <c r="AC61" s="64"/>
      <c r="AD61" s="65"/>
      <c r="AE61" s="58"/>
      <c r="AF61" s="66"/>
    </row>
    <row r="62" spans="1:32" ht="20.100000000000001" customHeight="1">
      <c r="A62" s="50"/>
      <c r="B62" s="51"/>
      <c r="C62" s="58">
        <f>'거래명세서(입력)'!C30</f>
        <v>0</v>
      </c>
      <c r="D62" s="59"/>
      <c r="E62" s="59"/>
      <c r="F62" s="59"/>
      <c r="G62" s="59"/>
      <c r="H62" s="60"/>
      <c r="I62" s="58">
        <f>'거래명세서(입력)'!F30</f>
        <v>0</v>
      </c>
      <c r="J62" s="59"/>
      <c r="K62" s="59"/>
      <c r="L62" s="59"/>
      <c r="M62" s="60"/>
      <c r="N62" s="61">
        <f>'거래명세서(입력)'!G30</f>
        <v>0</v>
      </c>
      <c r="O62" s="62"/>
      <c r="P62" s="63">
        <f>'거래명세서(입력)'!H30</f>
        <v>0</v>
      </c>
      <c r="Q62" s="64"/>
      <c r="R62" s="64"/>
      <c r="S62" s="64"/>
      <c r="T62" s="65"/>
      <c r="U62" s="63">
        <f>'거래명세서(입력)'!I30</f>
        <v>0</v>
      </c>
      <c r="V62" s="64"/>
      <c r="W62" s="64"/>
      <c r="X62" s="64"/>
      <c r="Y62" s="65"/>
      <c r="Z62" s="63">
        <f t="shared" si="1"/>
        <v>0</v>
      </c>
      <c r="AA62" s="64"/>
      <c r="AB62" s="64"/>
      <c r="AC62" s="64"/>
      <c r="AD62" s="65"/>
      <c r="AE62" s="58"/>
      <c r="AF62" s="66"/>
    </row>
    <row r="63" spans="1:32" ht="20.100000000000001" customHeight="1">
      <c r="A63" s="50"/>
      <c r="B63" s="51"/>
      <c r="C63" s="58">
        <f>'거래명세서(입력)'!C31</f>
        <v>0</v>
      </c>
      <c r="D63" s="59"/>
      <c r="E63" s="59"/>
      <c r="F63" s="59"/>
      <c r="G63" s="59"/>
      <c r="H63" s="60"/>
      <c r="I63" s="58">
        <f>'거래명세서(입력)'!F31</f>
        <v>0</v>
      </c>
      <c r="J63" s="59"/>
      <c r="K63" s="59"/>
      <c r="L63" s="59"/>
      <c r="M63" s="60"/>
      <c r="N63" s="61">
        <f>'거래명세서(입력)'!G31</f>
        <v>0</v>
      </c>
      <c r="O63" s="62"/>
      <c r="P63" s="63">
        <f>'거래명세서(입력)'!H31</f>
        <v>0</v>
      </c>
      <c r="Q63" s="64"/>
      <c r="R63" s="64"/>
      <c r="S63" s="64"/>
      <c r="T63" s="65"/>
      <c r="U63" s="63">
        <f>'거래명세서(입력)'!I31</f>
        <v>0</v>
      </c>
      <c r="V63" s="64"/>
      <c r="W63" s="64"/>
      <c r="X63" s="64"/>
      <c r="Y63" s="65"/>
      <c r="Z63" s="63">
        <f t="shared" si="1"/>
        <v>0</v>
      </c>
      <c r="AA63" s="64"/>
      <c r="AB63" s="64"/>
      <c r="AC63" s="64"/>
      <c r="AD63" s="65"/>
      <c r="AE63" s="58"/>
      <c r="AF63" s="66"/>
    </row>
    <row r="64" spans="1:32" ht="20.100000000000001" customHeight="1">
      <c r="A64" s="50"/>
      <c r="B64" s="51"/>
      <c r="C64" s="58">
        <f>'거래명세서(입력)'!C32</f>
        <v>0</v>
      </c>
      <c r="D64" s="59"/>
      <c r="E64" s="59"/>
      <c r="F64" s="59"/>
      <c r="G64" s="59"/>
      <c r="H64" s="60"/>
      <c r="I64" s="58">
        <f>'거래명세서(입력)'!F32</f>
        <v>0</v>
      </c>
      <c r="J64" s="59"/>
      <c r="K64" s="59"/>
      <c r="L64" s="59"/>
      <c r="M64" s="60"/>
      <c r="N64" s="61">
        <f>'거래명세서(입력)'!G32</f>
        <v>0</v>
      </c>
      <c r="O64" s="62"/>
      <c r="P64" s="63">
        <f>'거래명세서(입력)'!H32</f>
        <v>0</v>
      </c>
      <c r="Q64" s="64"/>
      <c r="R64" s="64"/>
      <c r="S64" s="64"/>
      <c r="T64" s="65"/>
      <c r="U64" s="63">
        <f>'거래명세서(입력)'!I32</f>
        <v>0</v>
      </c>
      <c r="V64" s="64"/>
      <c r="W64" s="64"/>
      <c r="X64" s="64"/>
      <c r="Y64" s="65"/>
      <c r="Z64" s="63">
        <f t="shared" si="1"/>
        <v>0</v>
      </c>
      <c r="AA64" s="64"/>
      <c r="AB64" s="64"/>
      <c r="AC64" s="64"/>
      <c r="AD64" s="65"/>
      <c r="AE64" s="58"/>
      <c r="AF64" s="66"/>
    </row>
    <row r="65" spans="1:32" ht="20.100000000000001" customHeight="1">
      <c r="A65" s="50"/>
      <c r="B65" s="51"/>
      <c r="C65" s="58">
        <f>'거래명세서(입력)'!C33</f>
        <v>0</v>
      </c>
      <c r="D65" s="59"/>
      <c r="E65" s="59"/>
      <c r="F65" s="59"/>
      <c r="G65" s="59"/>
      <c r="H65" s="60"/>
      <c r="I65" s="58">
        <f>'거래명세서(입력)'!F33</f>
        <v>0</v>
      </c>
      <c r="J65" s="59"/>
      <c r="K65" s="59"/>
      <c r="L65" s="59"/>
      <c r="M65" s="60"/>
      <c r="N65" s="61">
        <f>'거래명세서(입력)'!G33</f>
        <v>0</v>
      </c>
      <c r="O65" s="62"/>
      <c r="P65" s="63">
        <f>'거래명세서(입력)'!H33</f>
        <v>0</v>
      </c>
      <c r="Q65" s="64"/>
      <c r="R65" s="64"/>
      <c r="S65" s="64"/>
      <c r="T65" s="65"/>
      <c r="U65" s="63">
        <f>'거래명세서(입력)'!I33</f>
        <v>0</v>
      </c>
      <c r="V65" s="64"/>
      <c r="W65" s="64"/>
      <c r="X65" s="64"/>
      <c r="Y65" s="65"/>
      <c r="Z65" s="63">
        <f t="shared" si="1"/>
        <v>0</v>
      </c>
      <c r="AA65" s="64"/>
      <c r="AB65" s="64"/>
      <c r="AC65" s="64"/>
      <c r="AD65" s="65"/>
      <c r="AE65" s="58"/>
      <c r="AF65" s="66"/>
    </row>
    <row r="66" spans="1:32" ht="20.100000000000001" customHeight="1">
      <c r="A66" s="50"/>
      <c r="B66" s="51"/>
      <c r="C66" s="58">
        <f>'거래명세서(입력)'!C34</f>
        <v>0</v>
      </c>
      <c r="D66" s="59"/>
      <c r="E66" s="59"/>
      <c r="F66" s="59"/>
      <c r="G66" s="59"/>
      <c r="H66" s="60"/>
      <c r="I66" s="58">
        <f>'거래명세서(입력)'!F34</f>
        <v>0</v>
      </c>
      <c r="J66" s="59"/>
      <c r="K66" s="59"/>
      <c r="L66" s="59"/>
      <c r="M66" s="60"/>
      <c r="N66" s="61">
        <f>'거래명세서(입력)'!G34</f>
        <v>0</v>
      </c>
      <c r="O66" s="62"/>
      <c r="P66" s="63">
        <f>'거래명세서(입력)'!H34</f>
        <v>0</v>
      </c>
      <c r="Q66" s="64"/>
      <c r="R66" s="64"/>
      <c r="S66" s="64"/>
      <c r="T66" s="65"/>
      <c r="U66" s="63">
        <f>'거래명세서(입력)'!I34</f>
        <v>0</v>
      </c>
      <c r="V66" s="64"/>
      <c r="W66" s="64"/>
      <c r="X66" s="64"/>
      <c r="Y66" s="65"/>
      <c r="Z66" s="63">
        <f t="shared" si="1"/>
        <v>0</v>
      </c>
      <c r="AA66" s="64"/>
      <c r="AB66" s="64"/>
      <c r="AC66" s="64"/>
      <c r="AD66" s="65"/>
      <c r="AE66" s="58"/>
      <c r="AF66" s="66"/>
    </row>
    <row r="67" spans="1:32" ht="20.100000000000001" customHeight="1">
      <c r="A67" s="50"/>
      <c r="B67" s="51"/>
      <c r="C67" s="58">
        <f>'거래명세서(입력)'!C35</f>
        <v>0</v>
      </c>
      <c r="D67" s="59"/>
      <c r="E67" s="59"/>
      <c r="F67" s="59"/>
      <c r="G67" s="59"/>
      <c r="H67" s="60"/>
      <c r="I67" s="58">
        <f>'거래명세서(입력)'!F35</f>
        <v>0</v>
      </c>
      <c r="J67" s="59"/>
      <c r="K67" s="59"/>
      <c r="L67" s="59"/>
      <c r="M67" s="60"/>
      <c r="N67" s="61">
        <f>'거래명세서(입력)'!G35</f>
        <v>0</v>
      </c>
      <c r="O67" s="62"/>
      <c r="P67" s="63">
        <f>'거래명세서(입력)'!H35</f>
        <v>0</v>
      </c>
      <c r="Q67" s="64"/>
      <c r="R67" s="64"/>
      <c r="S67" s="64"/>
      <c r="T67" s="65"/>
      <c r="U67" s="63">
        <f>'거래명세서(입력)'!I35</f>
        <v>0</v>
      </c>
      <c r="V67" s="64"/>
      <c r="W67" s="64"/>
      <c r="X67" s="64"/>
      <c r="Y67" s="65"/>
      <c r="Z67" s="63">
        <f t="shared" si="1"/>
        <v>0</v>
      </c>
      <c r="AA67" s="64"/>
      <c r="AB67" s="64"/>
      <c r="AC67" s="64"/>
      <c r="AD67" s="65"/>
      <c r="AE67" s="58"/>
      <c r="AF67" s="66"/>
    </row>
    <row r="68" spans="1:32" ht="20.100000000000001" customHeight="1">
      <c r="A68" s="50"/>
      <c r="B68" s="51"/>
      <c r="C68" s="58">
        <f>'거래명세서(입력)'!C36</f>
        <v>0</v>
      </c>
      <c r="D68" s="59"/>
      <c r="E68" s="59"/>
      <c r="F68" s="59"/>
      <c r="G68" s="59"/>
      <c r="H68" s="60"/>
      <c r="I68" s="58">
        <f>'거래명세서(입력)'!F36</f>
        <v>0</v>
      </c>
      <c r="J68" s="59"/>
      <c r="K68" s="59"/>
      <c r="L68" s="59"/>
      <c r="M68" s="60"/>
      <c r="N68" s="61">
        <f>'거래명세서(입력)'!G36</f>
        <v>0</v>
      </c>
      <c r="O68" s="62"/>
      <c r="P68" s="63">
        <f>'거래명세서(입력)'!H36</f>
        <v>0</v>
      </c>
      <c r="Q68" s="64"/>
      <c r="R68" s="64"/>
      <c r="S68" s="64"/>
      <c r="T68" s="65"/>
      <c r="U68" s="63">
        <f>'거래명세서(입력)'!I36</f>
        <v>0</v>
      </c>
      <c r="V68" s="64"/>
      <c r="W68" s="64"/>
      <c r="X68" s="64"/>
      <c r="Y68" s="65"/>
      <c r="Z68" s="63">
        <f t="shared" si="1"/>
        <v>0</v>
      </c>
      <c r="AA68" s="64"/>
      <c r="AB68" s="64"/>
      <c r="AC68" s="64"/>
      <c r="AD68" s="65"/>
      <c r="AE68" s="58"/>
      <c r="AF68" s="66"/>
    </row>
    <row r="69" spans="1:32" ht="20.100000000000001" customHeight="1">
      <c r="A69" s="50"/>
      <c r="B69" s="51"/>
      <c r="C69" s="58">
        <f>'거래명세서(입력)'!C37</f>
        <v>0</v>
      </c>
      <c r="D69" s="59"/>
      <c r="E69" s="59"/>
      <c r="F69" s="59"/>
      <c r="G69" s="59"/>
      <c r="H69" s="60"/>
      <c r="I69" s="58">
        <f>'거래명세서(입력)'!F37</f>
        <v>0</v>
      </c>
      <c r="J69" s="59"/>
      <c r="K69" s="59"/>
      <c r="L69" s="59"/>
      <c r="M69" s="60"/>
      <c r="N69" s="61">
        <f>'거래명세서(입력)'!G37</f>
        <v>0</v>
      </c>
      <c r="O69" s="62"/>
      <c r="P69" s="63">
        <f>'거래명세서(입력)'!H37</f>
        <v>0</v>
      </c>
      <c r="Q69" s="64"/>
      <c r="R69" s="64"/>
      <c r="S69" s="64"/>
      <c r="T69" s="65"/>
      <c r="U69" s="63">
        <f>'거래명세서(입력)'!I37</f>
        <v>0</v>
      </c>
      <c r="V69" s="64"/>
      <c r="W69" s="64"/>
      <c r="X69" s="64"/>
      <c r="Y69" s="65"/>
      <c r="Z69" s="63">
        <f t="shared" si="1"/>
        <v>0</v>
      </c>
      <c r="AA69" s="64"/>
      <c r="AB69" s="64"/>
      <c r="AC69" s="64"/>
      <c r="AD69" s="65"/>
      <c r="AE69" s="58"/>
      <c r="AF69" s="66"/>
    </row>
    <row r="70" spans="1:32" ht="20.100000000000001" customHeight="1">
      <c r="A70" s="50"/>
      <c r="B70" s="51"/>
      <c r="C70" s="58">
        <f>'거래명세서(입력)'!C38</f>
        <v>0</v>
      </c>
      <c r="D70" s="59"/>
      <c r="E70" s="59"/>
      <c r="F70" s="59"/>
      <c r="G70" s="59"/>
      <c r="H70" s="60"/>
      <c r="I70" s="58">
        <f>'거래명세서(입력)'!F38</f>
        <v>0</v>
      </c>
      <c r="J70" s="59"/>
      <c r="K70" s="59"/>
      <c r="L70" s="59"/>
      <c r="M70" s="60"/>
      <c r="N70" s="61">
        <f>'거래명세서(입력)'!G38</f>
        <v>0</v>
      </c>
      <c r="O70" s="62"/>
      <c r="P70" s="63">
        <f>'거래명세서(입력)'!H38</f>
        <v>0</v>
      </c>
      <c r="Q70" s="64"/>
      <c r="R70" s="64"/>
      <c r="S70" s="64"/>
      <c r="T70" s="65"/>
      <c r="U70" s="63">
        <f>'거래명세서(입력)'!I38</f>
        <v>0</v>
      </c>
      <c r="V70" s="64"/>
      <c r="W70" s="64"/>
      <c r="X70" s="64"/>
      <c r="Y70" s="65"/>
      <c r="Z70" s="63">
        <f t="shared" si="1"/>
        <v>0</v>
      </c>
      <c r="AA70" s="64"/>
      <c r="AB70" s="64"/>
      <c r="AC70" s="64"/>
      <c r="AD70" s="65"/>
      <c r="AE70" s="58"/>
      <c r="AF70" s="66"/>
    </row>
    <row r="71" spans="1:32" ht="20.100000000000001" customHeight="1">
      <c r="A71" s="50"/>
      <c r="B71" s="51"/>
      <c r="C71" s="58">
        <f>'거래명세서(입력)'!C39</f>
        <v>0</v>
      </c>
      <c r="D71" s="59"/>
      <c r="E71" s="59"/>
      <c r="F71" s="59"/>
      <c r="G71" s="59"/>
      <c r="H71" s="60"/>
      <c r="I71" s="58">
        <f>'거래명세서(입력)'!F39</f>
        <v>0</v>
      </c>
      <c r="J71" s="59"/>
      <c r="K71" s="59"/>
      <c r="L71" s="59"/>
      <c r="M71" s="60"/>
      <c r="N71" s="61">
        <f>'거래명세서(입력)'!G39</f>
        <v>0</v>
      </c>
      <c r="O71" s="62"/>
      <c r="P71" s="63">
        <f>'거래명세서(입력)'!H39</f>
        <v>0</v>
      </c>
      <c r="Q71" s="64"/>
      <c r="R71" s="64"/>
      <c r="S71" s="64"/>
      <c r="T71" s="65"/>
      <c r="U71" s="63">
        <f>'거래명세서(입력)'!I39</f>
        <v>0</v>
      </c>
      <c r="V71" s="64"/>
      <c r="W71" s="64"/>
      <c r="X71" s="64"/>
      <c r="Y71" s="65"/>
      <c r="Z71" s="63">
        <f t="shared" si="1"/>
        <v>0</v>
      </c>
      <c r="AA71" s="64"/>
      <c r="AB71" s="64"/>
      <c r="AC71" s="64"/>
      <c r="AD71" s="65"/>
      <c r="AE71" s="58"/>
      <c r="AF71" s="66"/>
    </row>
    <row r="72" spans="1:32" ht="20.100000000000001" customHeight="1">
      <c r="A72" s="50"/>
      <c r="B72" s="51"/>
      <c r="C72" s="58">
        <f>'거래명세서(입력)'!C40</f>
        <v>0</v>
      </c>
      <c r="D72" s="59"/>
      <c r="E72" s="59"/>
      <c r="F72" s="59"/>
      <c r="G72" s="59"/>
      <c r="H72" s="60"/>
      <c r="I72" s="58">
        <f>'거래명세서(입력)'!F40</f>
        <v>0</v>
      </c>
      <c r="J72" s="59"/>
      <c r="K72" s="59"/>
      <c r="L72" s="59"/>
      <c r="M72" s="60"/>
      <c r="N72" s="61">
        <f>'거래명세서(입력)'!G40</f>
        <v>0</v>
      </c>
      <c r="O72" s="62"/>
      <c r="P72" s="63">
        <f>'거래명세서(입력)'!H40</f>
        <v>0</v>
      </c>
      <c r="Q72" s="64"/>
      <c r="R72" s="64"/>
      <c r="S72" s="64"/>
      <c r="T72" s="65"/>
      <c r="U72" s="63">
        <f>'거래명세서(입력)'!I40</f>
        <v>0</v>
      </c>
      <c r="V72" s="64"/>
      <c r="W72" s="64"/>
      <c r="X72" s="64"/>
      <c r="Y72" s="65"/>
      <c r="Z72" s="63">
        <f t="shared" si="1"/>
        <v>0</v>
      </c>
      <c r="AA72" s="64"/>
      <c r="AB72" s="64"/>
      <c r="AC72" s="64"/>
      <c r="AD72" s="65"/>
      <c r="AE72" s="58"/>
      <c r="AF72" s="66"/>
    </row>
    <row r="73" spans="1:32" ht="20.100000000000001" customHeight="1">
      <c r="A73" s="50"/>
      <c r="B73" s="51"/>
      <c r="C73" s="58">
        <f>'거래명세서(입력)'!C41</f>
        <v>0</v>
      </c>
      <c r="D73" s="59"/>
      <c r="E73" s="59"/>
      <c r="F73" s="59"/>
      <c r="G73" s="59"/>
      <c r="H73" s="60"/>
      <c r="I73" s="58">
        <f>'거래명세서(입력)'!F41</f>
        <v>0</v>
      </c>
      <c r="J73" s="59"/>
      <c r="K73" s="59"/>
      <c r="L73" s="59"/>
      <c r="M73" s="60"/>
      <c r="N73" s="61">
        <f>'거래명세서(입력)'!G41</f>
        <v>0</v>
      </c>
      <c r="O73" s="62"/>
      <c r="P73" s="63">
        <f>'거래명세서(입력)'!H41</f>
        <v>0</v>
      </c>
      <c r="Q73" s="64"/>
      <c r="R73" s="64"/>
      <c r="S73" s="64"/>
      <c r="T73" s="65"/>
      <c r="U73" s="63">
        <f>'거래명세서(입력)'!I41</f>
        <v>0</v>
      </c>
      <c r="V73" s="64"/>
      <c r="W73" s="64"/>
      <c r="X73" s="64"/>
      <c r="Y73" s="65"/>
      <c r="Z73" s="63">
        <f t="shared" si="1"/>
        <v>0</v>
      </c>
      <c r="AA73" s="64"/>
      <c r="AB73" s="64"/>
      <c r="AC73" s="64"/>
      <c r="AD73" s="65"/>
      <c r="AE73" s="58"/>
      <c r="AF73" s="66"/>
    </row>
    <row r="74" spans="1:32" ht="24.75" customHeight="1" thickBot="1">
      <c r="A74" s="85" t="s">
        <v>82</v>
      </c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7"/>
      <c r="U74" s="88">
        <f>SUM(U51:Y73)</f>
        <v>624500</v>
      </c>
      <c r="V74" s="89"/>
      <c r="W74" s="89"/>
      <c r="X74" s="89"/>
      <c r="Y74" s="90"/>
      <c r="Z74" s="88">
        <f>SUM(Z51:AD73)</f>
        <v>59300</v>
      </c>
      <c r="AA74" s="89"/>
      <c r="AB74" s="89"/>
      <c r="AC74" s="89"/>
      <c r="AD74" s="90"/>
      <c r="AE74" s="91"/>
      <c r="AF74" s="92"/>
    </row>
    <row r="75" spans="1:32" ht="15" customHeight="1">
      <c r="A75" s="67" t="s">
        <v>44</v>
      </c>
      <c r="B75" s="68"/>
      <c r="C75" s="71">
        <f>U74</f>
        <v>624500</v>
      </c>
      <c r="D75" s="72"/>
      <c r="E75" s="72"/>
      <c r="F75" s="72"/>
      <c r="G75" s="73"/>
      <c r="H75" s="77" t="s">
        <v>45</v>
      </c>
      <c r="I75" s="68"/>
      <c r="J75" s="79">
        <f>Z74</f>
        <v>59300</v>
      </c>
      <c r="K75" s="80"/>
      <c r="L75" s="80"/>
      <c r="M75" s="81"/>
      <c r="N75" s="77" t="s">
        <v>46</v>
      </c>
      <c r="O75" s="68"/>
      <c r="P75" s="103">
        <f>SUM(C75,J75)</f>
        <v>683800</v>
      </c>
      <c r="Q75" s="104"/>
      <c r="R75" s="104"/>
      <c r="S75" s="105"/>
      <c r="T75" s="109" t="s">
        <v>47</v>
      </c>
      <c r="U75" s="110"/>
      <c r="V75" s="113">
        <f>'거래명세서(입력)'!H13</f>
        <v>0</v>
      </c>
      <c r="W75" s="114"/>
      <c r="X75" s="114"/>
      <c r="Y75" s="115"/>
      <c r="Z75" s="93" t="s">
        <v>24</v>
      </c>
      <c r="AA75" s="94"/>
      <c r="AB75" s="97">
        <f>AB36</f>
        <v>0</v>
      </c>
      <c r="AC75" s="98"/>
      <c r="AD75" s="98"/>
      <c r="AE75" s="98"/>
      <c r="AF75" s="99"/>
    </row>
    <row r="76" spans="1:32" ht="15.75" customHeight="1" thickBot="1">
      <c r="A76" s="69"/>
      <c r="B76" s="70"/>
      <c r="C76" s="74"/>
      <c r="D76" s="75"/>
      <c r="E76" s="75"/>
      <c r="F76" s="75"/>
      <c r="G76" s="76"/>
      <c r="H76" s="78"/>
      <c r="I76" s="70"/>
      <c r="J76" s="82"/>
      <c r="K76" s="83"/>
      <c r="L76" s="83"/>
      <c r="M76" s="84"/>
      <c r="N76" s="78"/>
      <c r="O76" s="70"/>
      <c r="P76" s="106"/>
      <c r="Q76" s="107"/>
      <c r="R76" s="107"/>
      <c r="S76" s="108"/>
      <c r="T76" s="111"/>
      <c r="U76" s="112"/>
      <c r="V76" s="116"/>
      <c r="W76" s="117"/>
      <c r="X76" s="117"/>
      <c r="Y76" s="118"/>
      <c r="Z76" s="95"/>
      <c r="AA76" s="96"/>
      <c r="AB76" s="100"/>
      <c r="AC76" s="101"/>
      <c r="AD76" s="101"/>
      <c r="AE76" s="101"/>
      <c r="AF76" s="102"/>
    </row>
  </sheetData>
  <mergeCells count="437">
    <mergeCell ref="A38:AF38"/>
    <mergeCell ref="P13:T13"/>
    <mergeCell ref="U13:Y13"/>
    <mergeCell ref="Z13:AD13"/>
    <mergeCell ref="AE13:AF13"/>
    <mergeCell ref="AE16:AF16"/>
    <mergeCell ref="C17:H17"/>
    <mergeCell ref="I17:M17"/>
    <mergeCell ref="N17:O17"/>
    <mergeCell ref="P17:T17"/>
    <mergeCell ref="U17:Y17"/>
    <mergeCell ref="Z17:AD17"/>
    <mergeCell ref="AE17:AF17"/>
    <mergeCell ref="C16:H16"/>
    <mergeCell ref="I16:M16"/>
    <mergeCell ref="N16:O16"/>
    <mergeCell ref="P16:T16"/>
    <mergeCell ref="U16:Y16"/>
    <mergeCell ref="Z16:AD16"/>
    <mergeCell ref="I19:M19"/>
    <mergeCell ref="N19:O19"/>
    <mergeCell ref="P19:T19"/>
    <mergeCell ref="U19:Y19"/>
    <mergeCell ref="Z19:AD19"/>
    <mergeCell ref="Z11:AD11"/>
    <mergeCell ref="AE11:AF11"/>
    <mergeCell ref="AD3:AD4"/>
    <mergeCell ref="AE3:AE4"/>
    <mergeCell ref="AF3:AF4"/>
    <mergeCell ref="B5:D5"/>
    <mergeCell ref="E5:P6"/>
    <mergeCell ref="R5:T5"/>
    <mergeCell ref="AA2:AF2"/>
    <mergeCell ref="E9:P10"/>
    <mergeCell ref="AB3:AB4"/>
    <mergeCell ref="AB9:AF10"/>
    <mergeCell ref="AC3:AC4"/>
    <mergeCell ref="AB5:AB6"/>
    <mergeCell ref="AC5:AF6"/>
    <mergeCell ref="B9:D10"/>
    <mergeCell ref="U3:U4"/>
    <mergeCell ref="B6:D6"/>
    <mergeCell ref="R6:T6"/>
    <mergeCell ref="C11:H11"/>
    <mergeCell ref="I11:M11"/>
    <mergeCell ref="N11:O11"/>
    <mergeCell ref="P11:T11"/>
    <mergeCell ref="U11:Y11"/>
    <mergeCell ref="A1:F1"/>
    <mergeCell ref="G1:Z2"/>
    <mergeCell ref="A2:F2"/>
    <mergeCell ref="R9:T10"/>
    <mergeCell ref="U9:Z10"/>
    <mergeCell ref="AA9:AA10"/>
    <mergeCell ref="A3:A10"/>
    <mergeCell ref="B3:D4"/>
    <mergeCell ref="W3:W4"/>
    <mergeCell ref="X3:X4"/>
    <mergeCell ref="Y3:Y4"/>
    <mergeCell ref="Z3:Z4"/>
    <mergeCell ref="AA3:AA4"/>
    <mergeCell ref="E3:N4"/>
    <mergeCell ref="O3:P4"/>
    <mergeCell ref="B7:D8"/>
    <mergeCell ref="E7:P8"/>
    <mergeCell ref="Q3:Q10"/>
    <mergeCell ref="R3:T4"/>
    <mergeCell ref="U5:AA6"/>
    <mergeCell ref="V3:V4"/>
    <mergeCell ref="R7:T7"/>
    <mergeCell ref="U7:AF8"/>
    <mergeCell ref="R8:T8"/>
    <mergeCell ref="AE12:AF12"/>
    <mergeCell ref="C12:H12"/>
    <mergeCell ref="I12:M12"/>
    <mergeCell ref="N12:O12"/>
    <mergeCell ref="P12:T12"/>
    <mergeCell ref="U12:Y12"/>
    <mergeCell ref="Z12:AD12"/>
    <mergeCell ref="AE14:AF14"/>
    <mergeCell ref="C15:H15"/>
    <mergeCell ref="I15:M15"/>
    <mergeCell ref="N15:O15"/>
    <mergeCell ref="P15:T15"/>
    <mergeCell ref="U15:Y15"/>
    <mergeCell ref="Z15:AD15"/>
    <mergeCell ref="AE15:AF15"/>
    <mergeCell ref="C14:H14"/>
    <mergeCell ref="I14:M14"/>
    <mergeCell ref="N14:O14"/>
    <mergeCell ref="P14:T14"/>
    <mergeCell ref="U14:Y14"/>
    <mergeCell ref="Z14:AD14"/>
    <mergeCell ref="C13:H13"/>
    <mergeCell ref="I13:M13"/>
    <mergeCell ref="N13:O13"/>
    <mergeCell ref="AE19:AF19"/>
    <mergeCell ref="C18:H18"/>
    <mergeCell ref="I18:M18"/>
    <mergeCell ref="N18:O18"/>
    <mergeCell ref="P18:T18"/>
    <mergeCell ref="U18:Y18"/>
    <mergeCell ref="Z18:AD18"/>
    <mergeCell ref="AE18:AF18"/>
    <mergeCell ref="C19:H19"/>
    <mergeCell ref="AE20:AF20"/>
    <mergeCell ref="AE21:AF21"/>
    <mergeCell ref="C20:H20"/>
    <mergeCell ref="I20:M20"/>
    <mergeCell ref="N20:O20"/>
    <mergeCell ref="P20:T20"/>
    <mergeCell ref="U20:Y20"/>
    <mergeCell ref="Z20:AD20"/>
    <mergeCell ref="C21:AD21"/>
    <mergeCell ref="AE22:AF22"/>
    <mergeCell ref="C23:H23"/>
    <mergeCell ref="I23:M23"/>
    <mergeCell ref="N23:O23"/>
    <mergeCell ref="P23:T23"/>
    <mergeCell ref="U23:Y23"/>
    <mergeCell ref="Z23:AD23"/>
    <mergeCell ref="AE23:AF23"/>
    <mergeCell ref="C22:H22"/>
    <mergeCell ref="I22:M22"/>
    <mergeCell ref="N22:O22"/>
    <mergeCell ref="P22:T22"/>
    <mergeCell ref="U22:Y22"/>
    <mergeCell ref="Z22:AD22"/>
    <mergeCell ref="AE24:AF24"/>
    <mergeCell ref="C25:H25"/>
    <mergeCell ref="I25:M25"/>
    <mergeCell ref="N25:O25"/>
    <mergeCell ref="P25:T25"/>
    <mergeCell ref="U25:Y25"/>
    <mergeCell ref="Z25:AD25"/>
    <mergeCell ref="AE25:AF25"/>
    <mergeCell ref="C24:H24"/>
    <mergeCell ref="I24:M24"/>
    <mergeCell ref="N24:O24"/>
    <mergeCell ref="P24:T24"/>
    <mergeCell ref="U24:Y24"/>
    <mergeCell ref="Z24:AD24"/>
    <mergeCell ref="AE26:AF26"/>
    <mergeCell ref="C27:H27"/>
    <mergeCell ref="I27:M27"/>
    <mergeCell ref="N27:O27"/>
    <mergeCell ref="P27:T27"/>
    <mergeCell ref="U27:Y27"/>
    <mergeCell ref="Z27:AD27"/>
    <mergeCell ref="AE27:AF27"/>
    <mergeCell ref="C26:H26"/>
    <mergeCell ref="I26:M26"/>
    <mergeCell ref="N26:O26"/>
    <mergeCell ref="P26:T26"/>
    <mergeCell ref="U26:Y26"/>
    <mergeCell ref="Z26:AD26"/>
    <mergeCell ref="AE28:AF28"/>
    <mergeCell ref="C29:H29"/>
    <mergeCell ref="I29:M29"/>
    <mergeCell ref="N29:O29"/>
    <mergeCell ref="P29:T29"/>
    <mergeCell ref="U29:Y29"/>
    <mergeCell ref="Z29:AD29"/>
    <mergeCell ref="AE29:AF29"/>
    <mergeCell ref="C28:H28"/>
    <mergeCell ref="I28:M28"/>
    <mergeCell ref="N28:O28"/>
    <mergeCell ref="P28:T28"/>
    <mergeCell ref="U28:Y28"/>
    <mergeCell ref="Z28:AD28"/>
    <mergeCell ref="U32:Y32"/>
    <mergeCell ref="Z32:AD32"/>
    <mergeCell ref="AE32:AF32"/>
    <mergeCell ref="C30:H30"/>
    <mergeCell ref="I30:M30"/>
    <mergeCell ref="N30:O30"/>
    <mergeCell ref="P30:T30"/>
    <mergeCell ref="C31:H31"/>
    <mergeCell ref="I31:M31"/>
    <mergeCell ref="N31:O31"/>
    <mergeCell ref="P31:T31"/>
    <mergeCell ref="C32:H32"/>
    <mergeCell ref="I32:M32"/>
    <mergeCell ref="N32:O32"/>
    <mergeCell ref="P32:T32"/>
    <mergeCell ref="U30:Y30"/>
    <mergeCell ref="Z30:AD30"/>
    <mergeCell ref="AE30:AF30"/>
    <mergeCell ref="U31:Y31"/>
    <mergeCell ref="Z31:AD31"/>
    <mergeCell ref="AE31:AF31"/>
    <mergeCell ref="AE35:AF35"/>
    <mergeCell ref="Z36:AA37"/>
    <mergeCell ref="N36:O37"/>
    <mergeCell ref="P36:S37"/>
    <mergeCell ref="T36:U37"/>
    <mergeCell ref="V36:Y37"/>
    <mergeCell ref="H36:I37"/>
    <mergeCell ref="J36:M37"/>
    <mergeCell ref="U35:Y35"/>
    <mergeCell ref="Z35:AD35"/>
    <mergeCell ref="A35:T35"/>
    <mergeCell ref="A36:B37"/>
    <mergeCell ref="C36:G37"/>
    <mergeCell ref="AB36:AF37"/>
    <mergeCell ref="A40:F40"/>
    <mergeCell ref="G40:Z41"/>
    <mergeCell ref="A41:F41"/>
    <mergeCell ref="R48:T49"/>
    <mergeCell ref="U48:Z49"/>
    <mergeCell ref="R46:T46"/>
    <mergeCell ref="U46:AF47"/>
    <mergeCell ref="R47:T47"/>
    <mergeCell ref="W42:W43"/>
    <mergeCell ref="AA41:AF41"/>
    <mergeCell ref="Y42:Y43"/>
    <mergeCell ref="Z42:Z43"/>
    <mergeCell ref="AA42:AA43"/>
    <mergeCell ref="AA48:AA49"/>
    <mergeCell ref="A42:A49"/>
    <mergeCell ref="B42:D43"/>
    <mergeCell ref="E42:N43"/>
    <mergeCell ref="B46:D47"/>
    <mergeCell ref="E46:P47"/>
    <mergeCell ref="B48:D49"/>
    <mergeCell ref="U42:U43"/>
    <mergeCell ref="B45:D45"/>
    <mergeCell ref="R45:T45"/>
    <mergeCell ref="AB42:AB43"/>
    <mergeCell ref="C50:H50"/>
    <mergeCell ref="I50:M50"/>
    <mergeCell ref="N50:O50"/>
    <mergeCell ref="P50:T50"/>
    <mergeCell ref="U50:Y50"/>
    <mergeCell ref="V42:V43"/>
    <mergeCell ref="E48:P49"/>
    <mergeCell ref="AB48:AF49"/>
    <mergeCell ref="B44:D44"/>
    <mergeCell ref="E44:P45"/>
    <mergeCell ref="R44:T44"/>
    <mergeCell ref="U44:AA45"/>
    <mergeCell ref="AB44:AB45"/>
    <mergeCell ref="I51:M51"/>
    <mergeCell ref="N51:O51"/>
    <mergeCell ref="P51:T51"/>
    <mergeCell ref="U51:Y51"/>
    <mergeCell ref="Z51:AD51"/>
    <mergeCell ref="Z50:AD50"/>
    <mergeCell ref="AE50:AF50"/>
    <mergeCell ref="Q42:Q49"/>
    <mergeCell ref="R42:T43"/>
    <mergeCell ref="AF42:AF43"/>
    <mergeCell ref="AE51:AF51"/>
    <mergeCell ref="AC44:AF45"/>
    <mergeCell ref="AC42:AC43"/>
    <mergeCell ref="AD42:AD43"/>
    <mergeCell ref="AE42:AE43"/>
    <mergeCell ref="X42:X43"/>
    <mergeCell ref="O42:P43"/>
    <mergeCell ref="I54:M54"/>
    <mergeCell ref="N54:O54"/>
    <mergeCell ref="P54:T54"/>
    <mergeCell ref="U54:Y54"/>
    <mergeCell ref="Z54:AD54"/>
    <mergeCell ref="AE54:AF54"/>
    <mergeCell ref="C53:H53"/>
    <mergeCell ref="I53:M53"/>
    <mergeCell ref="N53:O53"/>
    <mergeCell ref="P53:T53"/>
    <mergeCell ref="U53:Y53"/>
    <mergeCell ref="Z53:AD53"/>
    <mergeCell ref="C51:H51"/>
    <mergeCell ref="C56:H56"/>
    <mergeCell ref="I56:M56"/>
    <mergeCell ref="N56:O56"/>
    <mergeCell ref="P56:T56"/>
    <mergeCell ref="U56:Y56"/>
    <mergeCell ref="Z56:AD56"/>
    <mergeCell ref="AE56:AF56"/>
    <mergeCell ref="C55:H55"/>
    <mergeCell ref="I55:M55"/>
    <mergeCell ref="N55:O55"/>
    <mergeCell ref="P55:T55"/>
    <mergeCell ref="U55:Y55"/>
    <mergeCell ref="Z55:AD55"/>
    <mergeCell ref="C52:H52"/>
    <mergeCell ref="I52:M52"/>
    <mergeCell ref="N52:O52"/>
    <mergeCell ref="P52:T52"/>
    <mergeCell ref="U52:Y52"/>
    <mergeCell ref="Z52:AD52"/>
    <mergeCell ref="AE52:AF52"/>
    <mergeCell ref="AE55:AF55"/>
    <mergeCell ref="AE53:AF53"/>
    <mergeCell ref="C54:H54"/>
    <mergeCell ref="AE57:AF57"/>
    <mergeCell ref="C58:H58"/>
    <mergeCell ref="I58:M58"/>
    <mergeCell ref="N58:O58"/>
    <mergeCell ref="P58:T58"/>
    <mergeCell ref="U58:Y58"/>
    <mergeCell ref="Z58:AD58"/>
    <mergeCell ref="AE58:AF58"/>
    <mergeCell ref="C57:H57"/>
    <mergeCell ref="I57:M57"/>
    <mergeCell ref="N57:O57"/>
    <mergeCell ref="P57:T57"/>
    <mergeCell ref="U57:Y57"/>
    <mergeCell ref="Z57:AD57"/>
    <mergeCell ref="AE59:AF59"/>
    <mergeCell ref="AE60:AF60"/>
    <mergeCell ref="C59:H59"/>
    <mergeCell ref="I59:M59"/>
    <mergeCell ref="N59:O59"/>
    <mergeCell ref="P59:T59"/>
    <mergeCell ref="U59:Y59"/>
    <mergeCell ref="Z59:AD59"/>
    <mergeCell ref="C60:AD60"/>
    <mergeCell ref="AE61:AF61"/>
    <mergeCell ref="C62:H62"/>
    <mergeCell ref="I62:M62"/>
    <mergeCell ref="N62:O62"/>
    <mergeCell ref="P62:T62"/>
    <mergeCell ref="U62:Y62"/>
    <mergeCell ref="Z62:AD62"/>
    <mergeCell ref="AE62:AF62"/>
    <mergeCell ref="C61:H61"/>
    <mergeCell ref="I61:M61"/>
    <mergeCell ref="N61:O61"/>
    <mergeCell ref="P61:T61"/>
    <mergeCell ref="U61:Y61"/>
    <mergeCell ref="Z61:AD61"/>
    <mergeCell ref="AE63:AF63"/>
    <mergeCell ref="C64:H64"/>
    <mergeCell ref="I64:M64"/>
    <mergeCell ref="N64:O64"/>
    <mergeCell ref="P64:T64"/>
    <mergeCell ref="U64:Y64"/>
    <mergeCell ref="Z64:AD64"/>
    <mergeCell ref="AE64:AF64"/>
    <mergeCell ref="C63:H63"/>
    <mergeCell ref="I63:M63"/>
    <mergeCell ref="N63:O63"/>
    <mergeCell ref="P63:T63"/>
    <mergeCell ref="U63:Y63"/>
    <mergeCell ref="Z63:AD63"/>
    <mergeCell ref="AE65:AF65"/>
    <mergeCell ref="C66:H66"/>
    <mergeCell ref="I66:M66"/>
    <mergeCell ref="N66:O66"/>
    <mergeCell ref="P66:T66"/>
    <mergeCell ref="U66:Y66"/>
    <mergeCell ref="Z66:AD66"/>
    <mergeCell ref="AE66:AF66"/>
    <mergeCell ref="C65:H65"/>
    <mergeCell ref="I65:M65"/>
    <mergeCell ref="N65:O65"/>
    <mergeCell ref="P65:T65"/>
    <mergeCell ref="U65:Y65"/>
    <mergeCell ref="Z65:AD65"/>
    <mergeCell ref="AE67:AF67"/>
    <mergeCell ref="C68:H68"/>
    <mergeCell ref="I68:M68"/>
    <mergeCell ref="N68:O68"/>
    <mergeCell ref="P68:T68"/>
    <mergeCell ref="U68:Y68"/>
    <mergeCell ref="Z68:AD68"/>
    <mergeCell ref="AE68:AF68"/>
    <mergeCell ref="C67:H67"/>
    <mergeCell ref="I67:M67"/>
    <mergeCell ref="N67:O67"/>
    <mergeCell ref="P67:T67"/>
    <mergeCell ref="U67:Y67"/>
    <mergeCell ref="Z67:AD67"/>
    <mergeCell ref="AE69:AF69"/>
    <mergeCell ref="C70:H70"/>
    <mergeCell ref="I70:M70"/>
    <mergeCell ref="N70:O70"/>
    <mergeCell ref="P70:T70"/>
    <mergeCell ref="U70:Y70"/>
    <mergeCell ref="Z70:AD70"/>
    <mergeCell ref="AE70:AF70"/>
    <mergeCell ref="C69:H69"/>
    <mergeCell ref="I69:M69"/>
    <mergeCell ref="N69:O69"/>
    <mergeCell ref="P69:T69"/>
    <mergeCell ref="U69:Y69"/>
    <mergeCell ref="Z69:AD69"/>
    <mergeCell ref="U71:Y71"/>
    <mergeCell ref="Z71:AD71"/>
    <mergeCell ref="AE71:AF71"/>
    <mergeCell ref="U72:Y72"/>
    <mergeCell ref="Z72:AD72"/>
    <mergeCell ref="AE72:AF72"/>
    <mergeCell ref="C71:H71"/>
    <mergeCell ref="I71:M71"/>
    <mergeCell ref="N71:O71"/>
    <mergeCell ref="P71:T71"/>
    <mergeCell ref="C72:H72"/>
    <mergeCell ref="I72:M72"/>
    <mergeCell ref="N72:O72"/>
    <mergeCell ref="P72:T72"/>
    <mergeCell ref="A75:B76"/>
    <mergeCell ref="C75:G76"/>
    <mergeCell ref="H75:I76"/>
    <mergeCell ref="J75:M76"/>
    <mergeCell ref="A74:T74"/>
    <mergeCell ref="U74:Y74"/>
    <mergeCell ref="Z74:AD74"/>
    <mergeCell ref="AE74:AF74"/>
    <mergeCell ref="P73:T73"/>
    <mergeCell ref="U73:Y73"/>
    <mergeCell ref="Z73:AD73"/>
    <mergeCell ref="AE73:AF73"/>
    <mergeCell ref="Z75:AA76"/>
    <mergeCell ref="AB75:AF76"/>
    <mergeCell ref="N75:O76"/>
    <mergeCell ref="P75:S76"/>
    <mergeCell ref="T75:U76"/>
    <mergeCell ref="V75:Y76"/>
    <mergeCell ref="C73:H73"/>
    <mergeCell ref="I73:M73"/>
    <mergeCell ref="N73:O73"/>
    <mergeCell ref="C33:H33"/>
    <mergeCell ref="I33:M33"/>
    <mergeCell ref="N33:O33"/>
    <mergeCell ref="P33:T33"/>
    <mergeCell ref="U33:Y33"/>
    <mergeCell ref="Z33:AD33"/>
    <mergeCell ref="AE33:AF33"/>
    <mergeCell ref="C34:H34"/>
    <mergeCell ref="I34:M34"/>
    <mergeCell ref="N34:O34"/>
    <mergeCell ref="P34:T34"/>
    <mergeCell ref="U34:Y34"/>
    <mergeCell ref="Z34:AD34"/>
    <mergeCell ref="AE34:AF34"/>
  </mergeCells>
  <phoneticPr fontId="2" type="noConversion"/>
  <pageMargins left="0.74803149606299213" right="0.74803149606299213" top="0.98425196850393704" bottom="0.7480314960629921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12"/>
  </sheetPr>
  <dimension ref="A1:L51"/>
  <sheetViews>
    <sheetView showGridLines="0" showZeros="0" topLeftCell="A7" zoomScaleNormal="100" workbookViewId="0">
      <selection activeCell="H22" sqref="H22"/>
    </sheetView>
  </sheetViews>
  <sheetFormatPr defaultRowHeight="13.5"/>
  <cols>
    <col min="1" max="1" width="1.33203125" style="9" customWidth="1"/>
    <col min="2" max="2" width="12.109375" style="10" customWidth="1"/>
    <col min="3" max="3" width="10.77734375" style="9" customWidth="1"/>
    <col min="4" max="4" width="7.6640625" style="9" customWidth="1"/>
    <col min="5" max="5" width="3.33203125" style="9" customWidth="1"/>
    <col min="6" max="6" width="6.6640625" style="9" customWidth="1"/>
    <col min="7" max="7" width="11.88671875" style="10" customWidth="1"/>
    <col min="8" max="8" width="9.44140625" style="9" customWidth="1"/>
    <col min="9" max="9" width="11.6640625" style="9" customWidth="1"/>
    <col min="10" max="10" width="3.44140625" style="9" customWidth="1"/>
    <col min="11" max="16384" width="8.88671875" style="9"/>
  </cols>
  <sheetData>
    <row r="1" spans="1:9" ht="14.25" thickBot="1"/>
    <row r="2" spans="1:9" s="11" customFormat="1">
      <c r="B2" s="12" t="s">
        <v>88</v>
      </c>
      <c r="C2" s="13"/>
      <c r="D2" s="13"/>
      <c r="E2" s="13"/>
      <c r="F2" s="13"/>
      <c r="G2" s="14"/>
      <c r="H2" s="13"/>
      <c r="I2" s="15"/>
    </row>
    <row r="3" spans="1:9" s="11" customFormat="1" ht="17.25" customHeight="1" thickBot="1">
      <c r="B3" s="16" t="s">
        <v>87</v>
      </c>
      <c r="C3" s="17"/>
      <c r="D3" s="17"/>
      <c r="E3" s="17"/>
      <c r="F3" s="17"/>
      <c r="G3" s="18"/>
      <c r="H3" s="17"/>
      <c r="I3" s="19"/>
    </row>
    <row r="4" spans="1:9" s="11" customFormat="1" ht="17.25" customHeight="1">
      <c r="B4" s="20"/>
      <c r="G4" s="21"/>
    </row>
    <row r="5" spans="1:9" s="11" customFormat="1" ht="14.25" customHeight="1" thickBot="1">
      <c r="B5" s="21"/>
      <c r="G5" s="21"/>
    </row>
    <row r="6" spans="1:9" ht="18.75" customHeight="1" thickBot="1">
      <c r="A6" s="11"/>
      <c r="B6" s="22" t="s">
        <v>50</v>
      </c>
      <c r="G6" s="22" t="s">
        <v>1</v>
      </c>
    </row>
    <row r="7" spans="1:9" ht="8.25" customHeight="1" thickBot="1"/>
    <row r="8" spans="1:9" ht="20.100000000000001" customHeight="1">
      <c r="B8" s="23" t="s">
        <v>61</v>
      </c>
      <c r="C8" s="297" t="s">
        <v>95</v>
      </c>
      <c r="D8" s="298"/>
      <c r="E8" s="299"/>
      <c r="G8" s="23" t="s">
        <v>62</v>
      </c>
      <c r="H8" s="297" t="s">
        <v>103</v>
      </c>
      <c r="I8" s="299"/>
    </row>
    <row r="9" spans="1:9" ht="20.100000000000001" customHeight="1">
      <c r="B9" s="24" t="s">
        <v>0</v>
      </c>
      <c r="C9" s="291" t="s">
        <v>100</v>
      </c>
      <c r="D9" s="300"/>
      <c r="E9" s="301"/>
      <c r="G9" s="24" t="s">
        <v>63</v>
      </c>
      <c r="H9" s="291"/>
      <c r="I9" s="301"/>
    </row>
    <row r="10" spans="1:9" ht="20.100000000000001" customHeight="1" thickBot="1">
      <c r="B10" s="24" t="s">
        <v>57</v>
      </c>
      <c r="C10" s="291" t="s">
        <v>96</v>
      </c>
      <c r="D10" s="300"/>
      <c r="E10" s="301"/>
      <c r="G10" s="25" t="s">
        <v>64</v>
      </c>
      <c r="H10" s="310"/>
      <c r="I10" s="311"/>
    </row>
    <row r="11" spans="1:9" ht="20.100000000000001" customHeight="1" thickBot="1">
      <c r="B11" s="24" t="s">
        <v>58</v>
      </c>
      <c r="C11" s="291" t="s">
        <v>97</v>
      </c>
      <c r="D11" s="300"/>
      <c r="E11" s="301"/>
      <c r="G11" s="26"/>
      <c r="H11" s="312"/>
      <c r="I11" s="312"/>
    </row>
    <row r="12" spans="1:9" ht="20.100000000000001" customHeight="1">
      <c r="B12" s="24" t="s">
        <v>59</v>
      </c>
      <c r="C12" s="291" t="s">
        <v>98</v>
      </c>
      <c r="D12" s="300"/>
      <c r="E12" s="301"/>
      <c r="G12" s="23" t="s">
        <v>65</v>
      </c>
      <c r="H12" s="297"/>
      <c r="I12" s="299"/>
    </row>
    <row r="13" spans="1:9" ht="20.100000000000001" customHeight="1" thickBot="1">
      <c r="B13" s="25" t="s">
        <v>60</v>
      </c>
      <c r="C13" s="302" t="s">
        <v>99</v>
      </c>
      <c r="D13" s="303"/>
      <c r="E13" s="304"/>
      <c r="G13" s="25" t="s">
        <v>66</v>
      </c>
      <c r="H13" s="308"/>
      <c r="I13" s="309"/>
    </row>
    <row r="14" spans="1:9" ht="14.25" thickBot="1">
      <c r="G14" s="26"/>
      <c r="H14" s="312"/>
      <c r="I14" s="312"/>
    </row>
    <row r="15" spans="1:9" s="28" customFormat="1" ht="18.75" customHeight="1" thickBot="1">
      <c r="A15" s="9"/>
      <c r="B15" s="22" t="s">
        <v>11</v>
      </c>
      <c r="C15" s="27" t="s">
        <v>51</v>
      </c>
      <c r="G15" s="29"/>
    </row>
    <row r="16" spans="1:9" s="28" customFormat="1" ht="8.25" customHeight="1" thickBot="1">
      <c r="B16" s="29"/>
      <c r="G16" s="29"/>
    </row>
    <row r="17" spans="2:12" s="28" customFormat="1" ht="17.100000000000001" customHeight="1">
      <c r="B17" s="30" t="s">
        <v>52</v>
      </c>
      <c r="C17" s="296">
        <v>45078</v>
      </c>
      <c r="D17" s="296"/>
      <c r="E17" s="305"/>
      <c r="F17" s="306"/>
      <c r="G17" s="306"/>
      <c r="H17" s="306"/>
      <c r="I17" s="307"/>
    </row>
    <row r="18" spans="2:12" s="28" customFormat="1" ht="17.100000000000001" customHeight="1">
      <c r="B18" s="31" t="s">
        <v>49</v>
      </c>
      <c r="C18" s="292" t="s">
        <v>2</v>
      </c>
      <c r="D18" s="292"/>
      <c r="E18" s="292"/>
      <c r="F18" s="32" t="s">
        <v>3</v>
      </c>
      <c r="G18" s="32" t="s">
        <v>4</v>
      </c>
      <c r="H18" s="33" t="s">
        <v>5</v>
      </c>
      <c r="I18" s="34" t="s">
        <v>6</v>
      </c>
    </row>
    <row r="19" spans="2:12" s="28" customFormat="1" ht="17.100000000000001" customHeight="1">
      <c r="B19" s="31" t="s">
        <v>7</v>
      </c>
      <c r="C19" s="289" t="s">
        <v>104</v>
      </c>
      <c r="D19" s="278"/>
      <c r="E19" s="278"/>
      <c r="F19" s="52" t="s">
        <v>89</v>
      </c>
      <c r="G19" s="35">
        <v>90</v>
      </c>
      <c r="H19" s="36">
        <v>5700</v>
      </c>
      <c r="I19" s="1">
        <f>G19*H19</f>
        <v>513000</v>
      </c>
    </row>
    <row r="20" spans="2:12" s="28" customFormat="1" ht="17.100000000000001" customHeight="1">
      <c r="B20" s="31" t="s">
        <v>8</v>
      </c>
      <c r="C20" s="289" t="s">
        <v>101</v>
      </c>
      <c r="D20" s="278"/>
      <c r="E20" s="278"/>
      <c r="F20" s="52" t="s">
        <v>89</v>
      </c>
      <c r="G20" s="35">
        <v>9</v>
      </c>
      <c r="H20" s="36">
        <v>3500</v>
      </c>
      <c r="I20" s="1">
        <f t="shared" ref="I20:I24" si="0">G20*H20</f>
        <v>31500</v>
      </c>
    </row>
    <row r="21" spans="2:12" s="28" customFormat="1" ht="17.100000000000001" customHeight="1">
      <c r="B21" s="31" t="s">
        <v>9</v>
      </c>
      <c r="C21" s="289" t="s">
        <v>102</v>
      </c>
      <c r="D21" s="278"/>
      <c r="E21" s="278"/>
      <c r="F21" s="52" t="s">
        <v>89</v>
      </c>
      <c r="G21" s="35">
        <v>1</v>
      </c>
      <c r="H21" s="56">
        <v>80000</v>
      </c>
      <c r="I21" s="57">
        <f t="shared" si="0"/>
        <v>80000</v>
      </c>
      <c r="J21" s="55"/>
    </row>
    <row r="22" spans="2:12" s="28" customFormat="1" ht="17.100000000000001" customHeight="1">
      <c r="B22" s="31" t="s">
        <v>25</v>
      </c>
      <c r="C22" s="293"/>
      <c r="D22" s="294"/>
      <c r="E22" s="295"/>
      <c r="F22" s="52"/>
      <c r="G22" s="35"/>
      <c r="H22" s="36"/>
      <c r="I22" s="1">
        <f t="shared" si="0"/>
        <v>0</v>
      </c>
    </row>
    <row r="23" spans="2:12" s="28" customFormat="1" ht="17.100000000000001" customHeight="1">
      <c r="B23" s="31" t="s">
        <v>26</v>
      </c>
      <c r="C23" s="289"/>
      <c r="D23" s="278"/>
      <c r="E23" s="278"/>
      <c r="F23" s="52"/>
      <c r="G23" s="35"/>
      <c r="H23" s="36"/>
      <c r="I23" s="1">
        <f t="shared" si="0"/>
        <v>0</v>
      </c>
    </row>
    <row r="24" spans="2:12" s="28" customFormat="1" ht="17.100000000000001" customHeight="1">
      <c r="B24" s="31" t="s">
        <v>27</v>
      </c>
      <c r="C24" s="289"/>
      <c r="D24" s="278"/>
      <c r="E24" s="278"/>
      <c r="F24" s="52"/>
      <c r="G24" s="35"/>
      <c r="H24" s="36"/>
      <c r="I24" s="1">
        <f t="shared" si="0"/>
        <v>0</v>
      </c>
    </row>
    <row r="25" spans="2:12" s="28" customFormat="1" ht="17.100000000000001" customHeight="1">
      <c r="B25" s="31" t="s">
        <v>28</v>
      </c>
      <c r="C25" s="289"/>
      <c r="D25" s="278"/>
      <c r="E25" s="278"/>
      <c r="F25" s="52"/>
      <c r="G25" s="35"/>
      <c r="H25" s="36"/>
      <c r="I25" s="1"/>
    </row>
    <row r="26" spans="2:12" s="28" customFormat="1" ht="17.100000000000001" customHeight="1">
      <c r="B26" s="31" t="s">
        <v>29</v>
      </c>
      <c r="C26" s="289"/>
      <c r="D26" s="278"/>
      <c r="E26" s="278"/>
      <c r="F26" s="52"/>
      <c r="G26" s="35"/>
      <c r="H26" s="36"/>
      <c r="I26" s="1">
        <f t="shared" ref="I26:I28" si="1">G26*H26</f>
        <v>0</v>
      </c>
    </row>
    <row r="27" spans="2:12" s="28" customFormat="1" ht="17.100000000000001" customHeight="1">
      <c r="B27" s="31" t="s">
        <v>30</v>
      </c>
      <c r="C27" s="290"/>
      <c r="D27" s="278"/>
      <c r="E27" s="278"/>
      <c r="F27" s="52"/>
      <c r="G27" s="35"/>
      <c r="H27" s="36"/>
      <c r="I27" s="1">
        <f t="shared" si="1"/>
        <v>0</v>
      </c>
    </row>
    <row r="28" spans="2:12" s="28" customFormat="1" ht="17.100000000000001" customHeight="1">
      <c r="B28" s="31" t="s">
        <v>31</v>
      </c>
      <c r="C28" s="291" t="s">
        <v>92</v>
      </c>
      <c r="D28" s="278"/>
      <c r="E28" s="278"/>
      <c r="F28" s="52"/>
      <c r="G28" s="35"/>
      <c r="H28" s="36"/>
      <c r="I28" s="1">
        <f t="shared" si="1"/>
        <v>0</v>
      </c>
      <c r="L28" s="54" t="s">
        <v>90</v>
      </c>
    </row>
    <row r="29" spans="2:12" s="28" customFormat="1" ht="17.100000000000001" customHeight="1">
      <c r="B29" s="31" t="s">
        <v>32</v>
      </c>
      <c r="C29" s="278"/>
      <c r="D29" s="278"/>
      <c r="E29" s="278"/>
      <c r="F29" s="35"/>
      <c r="G29" s="35"/>
      <c r="H29" s="36"/>
      <c r="I29" s="1">
        <f t="shared" ref="I29:I41" si="2">G29*H29</f>
        <v>0</v>
      </c>
    </row>
    <row r="30" spans="2:12" s="28" customFormat="1" ht="17.100000000000001" customHeight="1">
      <c r="B30" s="31" t="s">
        <v>33</v>
      </c>
      <c r="C30" s="278"/>
      <c r="D30" s="278"/>
      <c r="E30" s="278"/>
      <c r="F30" s="35"/>
      <c r="G30" s="35"/>
      <c r="H30" s="36"/>
      <c r="I30" s="1">
        <f t="shared" si="2"/>
        <v>0</v>
      </c>
    </row>
    <row r="31" spans="2:12" s="28" customFormat="1" ht="17.100000000000001" customHeight="1">
      <c r="B31" s="31" t="s">
        <v>34</v>
      </c>
      <c r="C31" s="278"/>
      <c r="D31" s="278"/>
      <c r="E31" s="278"/>
      <c r="F31" s="35"/>
      <c r="G31" s="35">
        <v>0</v>
      </c>
      <c r="H31" s="36">
        <v>0</v>
      </c>
      <c r="I31" s="1">
        <f t="shared" si="2"/>
        <v>0</v>
      </c>
    </row>
    <row r="32" spans="2:12" s="28" customFormat="1" ht="17.100000000000001" customHeight="1">
      <c r="B32" s="31" t="s">
        <v>35</v>
      </c>
      <c r="C32" s="278"/>
      <c r="D32" s="278"/>
      <c r="E32" s="278"/>
      <c r="F32" s="35"/>
      <c r="G32" s="35"/>
      <c r="H32" s="36"/>
      <c r="I32" s="1">
        <f t="shared" si="2"/>
        <v>0</v>
      </c>
    </row>
    <row r="33" spans="1:9" s="28" customFormat="1" ht="17.100000000000001" customHeight="1">
      <c r="B33" s="31" t="s">
        <v>36</v>
      </c>
      <c r="C33" s="278"/>
      <c r="D33" s="278"/>
      <c r="E33" s="278"/>
      <c r="F33" s="35"/>
      <c r="G33" s="35"/>
      <c r="H33" s="36"/>
      <c r="I33" s="1">
        <f t="shared" si="2"/>
        <v>0</v>
      </c>
    </row>
    <row r="34" spans="1:9" s="28" customFormat="1" ht="17.100000000000001" customHeight="1">
      <c r="B34" s="31" t="s">
        <v>37</v>
      </c>
      <c r="C34" s="278"/>
      <c r="D34" s="278"/>
      <c r="E34" s="278"/>
      <c r="F34" s="35"/>
      <c r="G34" s="35"/>
      <c r="H34" s="36"/>
      <c r="I34" s="1">
        <f t="shared" si="2"/>
        <v>0</v>
      </c>
    </row>
    <row r="35" spans="1:9" s="28" customFormat="1" ht="17.100000000000001" customHeight="1">
      <c r="B35" s="31" t="s">
        <v>38</v>
      </c>
      <c r="C35" s="278"/>
      <c r="D35" s="278"/>
      <c r="E35" s="278"/>
      <c r="F35" s="35"/>
      <c r="G35" s="35"/>
      <c r="H35" s="36"/>
      <c r="I35" s="1">
        <f t="shared" si="2"/>
        <v>0</v>
      </c>
    </row>
    <row r="36" spans="1:9" s="28" customFormat="1" ht="17.100000000000001" customHeight="1">
      <c r="B36" s="31" t="s">
        <v>39</v>
      </c>
      <c r="C36" s="278"/>
      <c r="D36" s="278"/>
      <c r="E36" s="278"/>
      <c r="F36" s="35"/>
      <c r="G36" s="35"/>
      <c r="H36" s="36"/>
      <c r="I36" s="1">
        <f t="shared" si="2"/>
        <v>0</v>
      </c>
    </row>
    <row r="37" spans="1:9" s="28" customFormat="1" ht="17.100000000000001" customHeight="1">
      <c r="B37" s="31" t="s">
        <v>40</v>
      </c>
      <c r="C37" s="278"/>
      <c r="D37" s="278"/>
      <c r="E37" s="278"/>
      <c r="F37" s="35"/>
      <c r="G37" s="35"/>
      <c r="H37" s="36"/>
      <c r="I37" s="1">
        <f t="shared" si="2"/>
        <v>0</v>
      </c>
    </row>
    <row r="38" spans="1:9" s="28" customFormat="1" ht="17.100000000000001" customHeight="1">
      <c r="B38" s="31" t="s">
        <v>41</v>
      </c>
      <c r="C38" s="278"/>
      <c r="D38" s="278"/>
      <c r="E38" s="278"/>
      <c r="F38" s="35"/>
      <c r="G38" s="35"/>
      <c r="H38" s="36"/>
      <c r="I38" s="1">
        <f t="shared" si="2"/>
        <v>0</v>
      </c>
    </row>
    <row r="39" spans="1:9" s="28" customFormat="1" ht="17.100000000000001" customHeight="1">
      <c r="B39" s="31" t="s">
        <v>42</v>
      </c>
      <c r="C39" s="282"/>
      <c r="D39" s="283"/>
      <c r="E39" s="284"/>
      <c r="F39" s="35"/>
      <c r="G39" s="35"/>
      <c r="H39" s="36"/>
      <c r="I39" s="1">
        <f t="shared" si="2"/>
        <v>0</v>
      </c>
    </row>
    <row r="40" spans="1:9" s="28" customFormat="1" ht="17.100000000000001" customHeight="1">
      <c r="B40" s="31" t="s">
        <v>53</v>
      </c>
      <c r="C40" s="278"/>
      <c r="D40" s="278"/>
      <c r="E40" s="278"/>
      <c r="F40" s="35"/>
      <c r="G40" s="35"/>
      <c r="H40" s="36"/>
      <c r="I40" s="1">
        <f t="shared" si="2"/>
        <v>0</v>
      </c>
    </row>
    <row r="41" spans="1:9" s="28" customFormat="1" ht="17.100000000000001" customHeight="1" thickBot="1">
      <c r="B41" s="37" t="s">
        <v>54</v>
      </c>
      <c r="C41" s="285"/>
      <c r="D41" s="286"/>
      <c r="E41" s="287"/>
      <c r="F41" s="38"/>
      <c r="G41" s="38"/>
      <c r="H41" s="39"/>
      <c r="I41" s="1">
        <f t="shared" si="2"/>
        <v>0</v>
      </c>
    </row>
    <row r="42" spans="1:9" ht="17.100000000000001" customHeight="1" thickTop="1" thickBot="1">
      <c r="A42" s="28"/>
      <c r="B42" s="40" t="s">
        <v>10</v>
      </c>
      <c r="C42" s="281"/>
      <c r="D42" s="281"/>
      <c r="E42" s="281"/>
      <c r="F42" s="41"/>
      <c r="G42" s="42"/>
      <c r="H42" s="41"/>
      <c r="I42" s="2">
        <f>SUM(I19:I39)</f>
        <v>624500</v>
      </c>
    </row>
    <row r="43" spans="1:9" ht="17.100000000000001" customHeight="1"/>
    <row r="44" spans="1:9" ht="17.100000000000001" customHeight="1">
      <c r="B44" s="288" t="s">
        <v>93</v>
      </c>
      <c r="C44" s="288"/>
      <c r="D44" s="288"/>
      <c r="E44" s="288"/>
      <c r="F44" s="288"/>
    </row>
    <row r="45" spans="1:9" ht="17.100000000000001" customHeight="1">
      <c r="I45" s="53"/>
    </row>
    <row r="46" spans="1:9" ht="17.100000000000001" customHeight="1"/>
    <row r="47" spans="1:9" ht="17.100000000000001" customHeight="1">
      <c r="D47" s="43"/>
      <c r="E47" s="44"/>
      <c r="F47" s="45"/>
      <c r="G47" s="46"/>
      <c r="H47" s="45"/>
      <c r="I47" s="45"/>
    </row>
    <row r="48" spans="1:9" ht="17.100000000000001" customHeight="1">
      <c r="D48" s="44"/>
      <c r="E48" s="44"/>
      <c r="F48" s="45"/>
      <c r="G48" s="46"/>
      <c r="H48" s="45"/>
      <c r="I48" s="45"/>
    </row>
    <row r="49" spans="4:9">
      <c r="D49" s="44"/>
      <c r="E49" s="47"/>
      <c r="F49" s="45"/>
      <c r="G49" s="46"/>
      <c r="H49" s="45"/>
      <c r="I49" s="45"/>
    </row>
    <row r="50" spans="4:9">
      <c r="D50" s="44"/>
      <c r="E50" s="47"/>
      <c r="F50" s="279" t="s">
        <v>55</v>
      </c>
      <c r="G50" s="279"/>
      <c r="H50" s="279"/>
      <c r="I50" s="279"/>
    </row>
    <row r="51" spans="4:9">
      <c r="D51" s="44"/>
      <c r="E51" s="47"/>
      <c r="F51" s="280" t="s">
        <v>56</v>
      </c>
      <c r="G51" s="280"/>
      <c r="H51" s="280"/>
      <c r="I51" s="280"/>
    </row>
  </sheetData>
  <mergeCells count="43">
    <mergeCell ref="C23:E23"/>
    <mergeCell ref="C17:D17"/>
    <mergeCell ref="C8:E8"/>
    <mergeCell ref="C9:E9"/>
    <mergeCell ref="C10:E10"/>
    <mergeCell ref="C12:E12"/>
    <mergeCell ref="C13:E13"/>
    <mergeCell ref="C11:E11"/>
    <mergeCell ref="E17:I17"/>
    <mergeCell ref="H12:I12"/>
    <mergeCell ref="H13:I13"/>
    <mergeCell ref="H8:I8"/>
    <mergeCell ref="H9:I9"/>
    <mergeCell ref="H10:I10"/>
    <mergeCell ref="H11:I11"/>
    <mergeCell ref="H14:I14"/>
    <mergeCell ref="C18:E18"/>
    <mergeCell ref="C19:E19"/>
    <mergeCell ref="C20:E20"/>
    <mergeCell ref="C21:E21"/>
    <mergeCell ref="C22:E22"/>
    <mergeCell ref="C35:E35"/>
    <mergeCell ref="C24:E24"/>
    <mergeCell ref="C26:E26"/>
    <mergeCell ref="C25:E25"/>
    <mergeCell ref="C27:E27"/>
    <mergeCell ref="C28:E28"/>
    <mergeCell ref="C29:E29"/>
    <mergeCell ref="C30:E30"/>
    <mergeCell ref="C31:E31"/>
    <mergeCell ref="C32:E32"/>
    <mergeCell ref="C33:E33"/>
    <mergeCell ref="C34:E34"/>
    <mergeCell ref="C36:E36"/>
    <mergeCell ref="C37:E37"/>
    <mergeCell ref="C38:E38"/>
    <mergeCell ref="F50:I50"/>
    <mergeCell ref="F51:I51"/>
    <mergeCell ref="C42:E42"/>
    <mergeCell ref="C39:E39"/>
    <mergeCell ref="C40:E40"/>
    <mergeCell ref="C41:E41"/>
    <mergeCell ref="B44:F44"/>
  </mergeCells>
  <phoneticPr fontId="2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거래명세서(출력)</vt:lpstr>
      <vt:lpstr>거래명세서(입력)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</dc:creator>
  <cp:lastModifiedBy>Windows 사용자</cp:lastModifiedBy>
  <cp:lastPrinted>2015-07-02T02:36:18Z</cp:lastPrinted>
  <dcterms:created xsi:type="dcterms:W3CDTF">2001-11-20T14:28:03Z</dcterms:created>
  <dcterms:modified xsi:type="dcterms:W3CDTF">2023-06-01T08:34:34Z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TC101202961042</vt:lpwstr>
  </property>
</Properties>
</file>